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0920" windowHeight="9435" activeTab="0"/>
  </bookViews>
  <sheets>
    <sheet name="Points Table" sheetId="1" r:id="rId1"/>
    <sheet name="Results" sheetId="2" r:id="rId2"/>
    <sheet name="Sheet1" sheetId="3" r:id="rId3"/>
    <sheet name="Group 1" sheetId="4" r:id="rId4"/>
    <sheet name="Group 2" sheetId="5" r:id="rId5"/>
    <sheet name="Sheet2" sheetId="6" r:id="rId6"/>
  </sheets>
  <definedNames>
    <definedName name="e30grp1RACE22" localSheetId="5">'Sheet2'!#REF!</definedName>
    <definedName name="e30grp1RACE33" localSheetId="5">'Sheet2'!$A$20:$E$137</definedName>
    <definedName name="e30grp2RACE28" localSheetId="5">'Sheet2'!#REF!</definedName>
    <definedName name="e30grp2RACE37" localSheetId="1">'Results'!$AH$2:$AK$20</definedName>
    <definedName name="_xlnm.Print_Area" localSheetId="0">'Points Table'!$A$1:$AF$58</definedName>
    <definedName name="_xlnm.Print_Titles" localSheetId="0">'Points Table'!$1:$5</definedName>
    <definedName name="RACE01_1" localSheetId="1">'Results'!$D$3:$E$19</definedName>
    <definedName name="RACE20" localSheetId="5">'Sheet2'!#REF!</definedName>
  </definedNames>
  <calcPr fullCalcOnLoad="1"/>
</workbook>
</file>

<file path=xl/sharedStrings.xml><?xml version="1.0" encoding="utf-8"?>
<sst xmlns="http://schemas.openxmlformats.org/spreadsheetml/2006/main" count="619" uniqueCount="219">
  <si>
    <t>Driver</t>
  </si>
  <si>
    <t>Model</t>
  </si>
  <si>
    <t>Total</t>
  </si>
  <si>
    <t>Place</t>
  </si>
  <si>
    <t>Time</t>
  </si>
  <si>
    <t>No.</t>
  </si>
  <si>
    <t>Round</t>
  </si>
  <si>
    <t>Best Lap</t>
  </si>
  <si>
    <t>Tony Easton</t>
  </si>
  <si>
    <t>David Farmer</t>
  </si>
  <si>
    <t>Bonus</t>
  </si>
  <si>
    <t>DNP = Did Not Practice    DNS = Did Not Start    DNF = Did Not Finish     DSQ = Disqualified</t>
  </si>
  <si>
    <t xml:space="preserve"> lap in each Race or Qualifying session.</t>
  </si>
  <si>
    <t>R1A</t>
  </si>
  <si>
    <t>R3</t>
  </si>
  <si>
    <t>R1B</t>
  </si>
  <si>
    <t>R</t>
  </si>
  <si>
    <t>Matthew Seddon</t>
  </si>
  <si>
    <t>Mark Crompton</t>
  </si>
  <si>
    <t>Fred Bardon</t>
  </si>
  <si>
    <t>320i/4</t>
  </si>
  <si>
    <t>318i/2</t>
  </si>
  <si>
    <t>320i/2</t>
  </si>
  <si>
    <t>R2A</t>
  </si>
  <si>
    <t>R2B</t>
  </si>
  <si>
    <t>R = Rookie</t>
  </si>
  <si>
    <t>Grp</t>
  </si>
  <si>
    <t>Richard Oxton</t>
  </si>
  <si>
    <t>Graham Ball</t>
  </si>
  <si>
    <t>Paul Clark</t>
  </si>
  <si>
    <t>Philip Smurthwaite</t>
  </si>
  <si>
    <t>NB: 10 Bonus Points awarded for fastest</t>
  </si>
  <si>
    <t>Eng</t>
  </si>
  <si>
    <t>Mot</t>
  </si>
  <si>
    <t>Points Summary</t>
  </si>
  <si>
    <t>LJ</t>
  </si>
  <si>
    <t xml:space="preserve">  1st Race Group (bottom half)</t>
  </si>
  <si>
    <t xml:space="preserve">  2nd Race Group (top half)</t>
  </si>
  <si>
    <t>Ashley Blewett</t>
  </si>
  <si>
    <t>Harvey Gray</t>
  </si>
  <si>
    <t>John Thompson</t>
  </si>
  <si>
    <t>Martin Irvine</t>
  </si>
  <si>
    <t>Grant Metson</t>
  </si>
  <si>
    <t>John Thomson</t>
  </si>
  <si>
    <t>Warwick Spedding</t>
  </si>
  <si>
    <t>Steve Noyer</t>
  </si>
  <si>
    <t>Tony Valder</t>
  </si>
  <si>
    <t>Gerald Fava</t>
  </si>
  <si>
    <t>320i</t>
  </si>
  <si>
    <t>Race 1 (Group1)</t>
  </si>
  <si>
    <t>Race 1 (Group 2)</t>
  </si>
  <si>
    <t>Race 2 (Group1)</t>
  </si>
  <si>
    <t>Race 2 (Group2)</t>
  </si>
  <si>
    <t>Race 3 Combined</t>
  </si>
  <si>
    <t>Will Gray</t>
  </si>
  <si>
    <t>Graham MacDonald</t>
  </si>
  <si>
    <t>Elliott Fuller</t>
  </si>
  <si>
    <t>Glenn Pelham</t>
  </si>
  <si>
    <t>Andrew Walker</t>
  </si>
  <si>
    <t>Lance Hughes</t>
  </si>
  <si>
    <t>Callum Quin</t>
  </si>
  <si>
    <t>318i</t>
  </si>
  <si>
    <t>Oliver Shepherd</t>
  </si>
  <si>
    <t>Aaron Ayers</t>
  </si>
  <si>
    <t>Paul Bradley</t>
  </si>
  <si>
    <t>Peter Ball</t>
  </si>
  <si>
    <t xml:space="preserve">   Qualifying</t>
  </si>
  <si>
    <t>Andrew Murray</t>
  </si>
  <si>
    <t>CarNo</t>
  </si>
  <si>
    <t>BestTime</t>
  </si>
  <si>
    <t>DNF</t>
  </si>
  <si>
    <t>-</t>
  </si>
  <si>
    <t>DNS</t>
  </si>
  <si>
    <t>DSQ</t>
  </si>
  <si>
    <t>Pos</t>
  </si>
  <si>
    <t>_x001A_</t>
  </si>
  <si>
    <t>Group 1 practice.</t>
  </si>
  <si>
    <t>Group 2 Practice.</t>
  </si>
  <si>
    <t>Group 1 Race 1.</t>
  </si>
  <si>
    <t>Group 2 Race 1.</t>
  </si>
  <si>
    <t>Group 1 Race 2 Rev.</t>
  </si>
  <si>
    <t>Group 2 Race 2 Rev.</t>
  </si>
  <si>
    <t>Top Half final.</t>
  </si>
  <si>
    <t>Bottom Half final.</t>
  </si>
  <si>
    <t xml:space="preserve">                PROVISIONAL RESULTS</t>
  </si>
  <si>
    <t xml:space="preserve">      E30 SERIES.</t>
  </si>
  <si>
    <t>Castrol BMW Race Driver Series 2012-13</t>
  </si>
  <si>
    <t>Name</t>
  </si>
  <si>
    <t>Best Tm</t>
  </si>
  <si>
    <t>Clint Scott</t>
  </si>
  <si>
    <t>Rick Donaldson</t>
  </si>
  <si>
    <t>Grant Schultz</t>
  </si>
  <si>
    <t>Michael Sievwright</t>
  </si>
  <si>
    <t>Greg Mikkelsen</t>
  </si>
  <si>
    <t>Royce Rollinson</t>
  </si>
  <si>
    <t>Peter Heaphy</t>
  </si>
  <si>
    <t>Laurie Griffin</t>
  </si>
  <si>
    <t>Michael Boyle</t>
  </si>
  <si>
    <t>Joel Kiernan</t>
  </si>
  <si>
    <t>Grant Roe</t>
  </si>
  <si>
    <t>Chris Sparg</t>
  </si>
  <si>
    <t>Graeme Linton</t>
  </si>
  <si>
    <t>Rank</t>
  </si>
  <si>
    <t>Greg Dutton</t>
  </si>
  <si>
    <t>.</t>
  </si>
  <si>
    <t>POLE</t>
  </si>
  <si>
    <t>RACE 34  E30 Group 2 - Top Half</t>
  </si>
  <si>
    <t>RACE 34  E30 Group 1 - Bottom Half</t>
  </si>
  <si>
    <t>POS.</t>
  </si>
  <si>
    <t>CAR</t>
  </si>
  <si>
    <t>DRIVER</t>
  </si>
  <si>
    <t>BEST-LAP</t>
  </si>
  <si>
    <t xml:space="preserve"> Round 5 - Taupo, March 9th - 10th 2013</t>
  </si>
  <si>
    <t>Points</t>
  </si>
  <si>
    <t>Matt Parish</t>
  </si>
  <si>
    <t>Michael Moros</t>
  </si>
  <si>
    <t>Warren Glassford</t>
  </si>
  <si>
    <t>Tony Houston</t>
  </si>
  <si>
    <t>Gene Rollinson</t>
  </si>
  <si>
    <t>Irvine</t>
  </si>
  <si>
    <t>d38289f8</t>
  </si>
  <si>
    <t>Whangaparaoa</t>
  </si>
  <si>
    <t>Hughes</t>
  </si>
  <si>
    <t>f6788c3</t>
  </si>
  <si>
    <t>Hamilton</t>
  </si>
  <si>
    <t>Oxton</t>
  </si>
  <si>
    <t>2f48b0d0</t>
  </si>
  <si>
    <t>Herne</t>
  </si>
  <si>
    <t>Bay</t>
  </si>
  <si>
    <t>Smurthwaite</t>
  </si>
  <si>
    <t>93ec78f8</t>
  </si>
  <si>
    <t>Auckland</t>
  </si>
  <si>
    <t>Parish</t>
  </si>
  <si>
    <t>f1b6d52</t>
  </si>
  <si>
    <t>Manukau</t>
  </si>
  <si>
    <t>Gray</t>
  </si>
  <si>
    <t>Thomson</t>
  </si>
  <si>
    <t>f9456b8e</t>
  </si>
  <si>
    <t>Wellington</t>
  </si>
  <si>
    <t>Ball</t>
  </si>
  <si>
    <t>2aa5f9a0</t>
  </si>
  <si>
    <t>Crompton</t>
  </si>
  <si>
    <t>f30f962b</t>
  </si>
  <si>
    <t>Northcote</t>
  </si>
  <si>
    <t>Mikkelsen</t>
  </si>
  <si>
    <t>57e49b98</t>
  </si>
  <si>
    <t>St</t>
  </si>
  <si>
    <t>Helliers</t>
  </si>
  <si>
    <t>Thompson</t>
  </si>
  <si>
    <t>b9b0fe80</t>
  </si>
  <si>
    <t>Glassford</t>
  </si>
  <si>
    <t>688c945c</t>
  </si>
  <si>
    <t>Warkworth</t>
  </si>
  <si>
    <t>Noyer</t>
  </si>
  <si>
    <t>fa885f8</t>
  </si>
  <si>
    <t>Henderson</t>
  </si>
  <si>
    <t>Fuller</t>
  </si>
  <si>
    <t>Mt</t>
  </si>
  <si>
    <t>Maunganui</t>
  </si>
  <si>
    <t>Ayers</t>
  </si>
  <si>
    <t>2ccff68</t>
  </si>
  <si>
    <t>Ponsonby</t>
  </si>
  <si>
    <t>MacDonald</t>
  </si>
  <si>
    <t>Linton</t>
  </si>
  <si>
    <t>90b7d662</t>
  </si>
  <si>
    <t>Pakuranga</t>
  </si>
  <si>
    <t>Bardon</t>
  </si>
  <si>
    <t>4845bf4</t>
  </si>
  <si>
    <t>Kohimarama</t>
  </si>
  <si>
    <t>Blewett</t>
  </si>
  <si>
    <t>Quin</t>
  </si>
  <si>
    <t>f4073730</t>
  </si>
  <si>
    <t>Rollinson</t>
  </si>
  <si>
    <t>622f551</t>
  </si>
  <si>
    <t>Fava</t>
  </si>
  <si>
    <t>784fdf48</t>
  </si>
  <si>
    <t>Easton</t>
  </si>
  <si>
    <t>1e87200</t>
  </si>
  <si>
    <t>Westmere</t>
  </si>
  <si>
    <t>Farmer</t>
  </si>
  <si>
    <t>c02ea1ac</t>
  </si>
  <si>
    <t>Houston</t>
  </si>
  <si>
    <t>ee8ea8fe</t>
  </si>
  <si>
    <t>Mission</t>
  </si>
  <si>
    <t>Shepherd</t>
  </si>
  <si>
    <t>e61f922e</t>
  </si>
  <si>
    <t>Lower</t>
  </si>
  <si>
    <t>Hutt</t>
  </si>
  <si>
    <t>Walker</t>
  </si>
  <si>
    <t>4c66345a</t>
  </si>
  <si>
    <t>Howick</t>
  </si>
  <si>
    <t>212e64f6</t>
  </si>
  <si>
    <t>Pelham</t>
  </si>
  <si>
    <t>cf085518</t>
  </si>
  <si>
    <t>Clark</t>
  </si>
  <si>
    <t>39c3a37c</t>
  </si>
  <si>
    <t>Manurewa</t>
  </si>
  <si>
    <t>Griffin</t>
  </si>
  <si>
    <t>ecea973a</t>
  </si>
  <si>
    <t>Drury</t>
  </si>
  <si>
    <t>Metson</t>
  </si>
  <si>
    <t>cc6692d4</t>
  </si>
  <si>
    <t>Roe</t>
  </si>
  <si>
    <t>3b4e96f6</t>
  </si>
  <si>
    <t>Donaldson</t>
  </si>
  <si>
    <t>e2e44034</t>
  </si>
  <si>
    <t>Dutton</t>
  </si>
  <si>
    <t>2f364dd2</t>
  </si>
  <si>
    <t>Moros</t>
  </si>
  <si>
    <t>4448cc98</t>
  </si>
  <si>
    <t>DNP</t>
  </si>
  <si>
    <t>b4b41a6</t>
  </si>
  <si>
    <t>220adabe</t>
  </si>
  <si>
    <t>Whangarei</t>
  </si>
  <si>
    <t>b6afccb5</t>
  </si>
  <si>
    <t>Albany</t>
  </si>
  <si>
    <t>Car</t>
  </si>
  <si>
    <t>Club</t>
  </si>
  <si>
    <t>Deductn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</si>
</sst>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:ss.000"/>
    <numFmt numFmtId="165" formatCode="mm:ss.000"/>
    <numFmt numFmtId="166" formatCode="mm:ss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4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Arial"/>
      <family val="2"/>
    </font>
    <font>
      <b/>
      <sz val="14"/>
      <color indexed="13"/>
      <name val="Arial"/>
      <family val="2"/>
    </font>
    <font>
      <b/>
      <sz val="20"/>
      <name val="Arial"/>
      <family val="2"/>
    </font>
    <font>
      <b/>
      <sz val="14"/>
      <color indexed="56"/>
      <name val="Arial"/>
      <family val="2"/>
    </font>
    <font>
      <b/>
      <sz val="14"/>
      <color rgb="FF002060"/>
      <name val="Arial"/>
      <family val="2"/>
    </font>
    <font>
      <b/>
      <sz val="14"/>
      <color theme="3" tint="-0.24997000396251678"/>
      <name val="Arial"/>
      <family val="2"/>
    </font>
    <font>
      <b/>
      <sz val="14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0" fillId="24" borderId="0" xfId="0" applyFill="1" applyAlignment="1">
      <alignment/>
    </xf>
    <xf numFmtId="0" fontId="20" fillId="0" borderId="0" xfId="0" applyFont="1" applyAlignment="1" quotePrefix="1">
      <alignment horizontal="center"/>
    </xf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 textRotation="90"/>
    </xf>
    <xf numFmtId="0" fontId="20" fillId="0" borderId="0" xfId="0" applyFont="1" applyBorder="1" applyAlignment="1" quotePrefix="1">
      <alignment horizontal="center" textRotation="90"/>
    </xf>
    <xf numFmtId="0" fontId="0" fillId="0" borderId="0" xfId="0" applyAlignment="1">
      <alignment/>
    </xf>
    <xf numFmtId="0" fontId="2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22" fillId="20" borderId="10" xfId="0" applyFont="1" applyFill="1" applyBorder="1" applyAlignment="1" quotePrefix="1">
      <alignment horizontal="center"/>
    </xf>
    <xf numFmtId="0" fontId="20" fillId="0" borderId="11" xfId="0" applyFont="1" applyBorder="1" applyAlignment="1">
      <alignment horizontal="left" textRotation="90"/>
    </xf>
    <xf numFmtId="0" fontId="22" fillId="20" borderId="12" xfId="0" applyFont="1" applyFill="1" applyBorder="1" applyAlignment="1" quotePrefix="1">
      <alignment horizontal="center"/>
    </xf>
    <xf numFmtId="0" fontId="22" fillId="20" borderId="13" xfId="0" applyFont="1" applyFill="1" applyBorder="1" applyAlignment="1">
      <alignment horizontal="left"/>
    </xf>
    <xf numFmtId="0" fontId="0" fillId="0" borderId="11" xfId="0" applyFont="1" applyBorder="1" applyAlignment="1">
      <alignment horizontal="center" textRotation="90"/>
    </xf>
    <xf numFmtId="0" fontId="23" fillId="20" borderId="13" xfId="0" applyFont="1" applyFill="1" applyBorder="1" applyAlignment="1">
      <alignment horizontal="left"/>
    </xf>
    <xf numFmtId="0" fontId="23" fillId="20" borderId="12" xfId="0" applyFont="1" applyFill="1" applyBorder="1" applyAlignment="1" quotePrefix="1">
      <alignment horizontal="center"/>
    </xf>
    <xf numFmtId="0" fontId="20" fillId="0" borderId="11" xfId="0" applyFont="1" applyBorder="1" applyAlignment="1">
      <alignment horizontal="center" textRotation="90"/>
    </xf>
    <xf numFmtId="0" fontId="22" fillId="20" borderId="14" xfId="0" applyFont="1" applyFill="1" applyBorder="1" applyAlignment="1" quotePrefix="1">
      <alignment horizontal="center"/>
    </xf>
    <xf numFmtId="0" fontId="22" fillId="20" borderId="15" xfId="0" applyFont="1" applyFill="1" applyBorder="1" applyAlignment="1">
      <alignment/>
    </xf>
    <xf numFmtId="0" fontId="22" fillId="20" borderId="16" xfId="0" applyFont="1" applyFill="1" applyBorder="1" applyAlignment="1">
      <alignment/>
    </xf>
    <xf numFmtId="0" fontId="22" fillId="20" borderId="17" xfId="0" applyFont="1" applyFill="1" applyBorder="1" applyAlignment="1">
      <alignment/>
    </xf>
    <xf numFmtId="0" fontId="20" fillId="0" borderId="11" xfId="0" applyFont="1" applyBorder="1" applyAlignment="1">
      <alignment horizontal="left"/>
    </xf>
    <xf numFmtId="0" fontId="20" fillId="20" borderId="18" xfId="0" applyFont="1" applyFill="1" applyBorder="1" applyAlignment="1">
      <alignment horizontal="center"/>
    </xf>
    <xf numFmtId="0" fontId="20" fillId="20" borderId="19" xfId="0" applyFont="1" applyFill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1" fontId="26" fillId="0" borderId="2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22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2" fillId="0" borderId="2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left"/>
    </xf>
    <xf numFmtId="0" fontId="22" fillId="0" borderId="0" xfId="0" applyFont="1" applyFill="1" applyBorder="1" applyAlignment="1" quotePrefix="1">
      <alignment horizontal="right" vertical="center"/>
    </xf>
    <xf numFmtId="1" fontId="26" fillId="0" borderId="0" xfId="52" applyNumberFormat="1" applyFont="1" applyBorder="1" applyAlignment="1" applyProtection="1">
      <alignment horizontal="center" vertical="center"/>
      <protection/>
    </xf>
    <xf numFmtId="1" fontId="29" fillId="25" borderId="0" xfId="0" applyNumberFormat="1" applyFont="1" applyFill="1" applyBorder="1" applyAlignment="1" quotePrefix="1">
      <alignment horizontal="left" vertical="center"/>
    </xf>
    <xf numFmtId="1" fontId="26" fillId="0" borderId="0" xfId="0" applyNumberFormat="1" applyFont="1" applyBorder="1" applyAlignment="1">
      <alignment horizontal="center" vertical="center"/>
    </xf>
    <xf numFmtId="1" fontId="30" fillId="25" borderId="0" xfId="0" applyNumberFormat="1" applyFont="1" applyFill="1" applyBorder="1" applyAlignment="1" quotePrefix="1">
      <alignment horizontal="left" vertical="center"/>
    </xf>
    <xf numFmtId="1" fontId="24" fillId="0" borderId="0" xfId="0" applyNumberFormat="1" applyFont="1" applyBorder="1" applyAlignment="1" quotePrefix="1">
      <alignment/>
    </xf>
    <xf numFmtId="1" fontId="24" fillId="0" borderId="0" xfId="0" applyNumberFormat="1" applyFont="1" applyBorder="1" applyAlignment="1">
      <alignment/>
    </xf>
    <xf numFmtId="1" fontId="30" fillId="25" borderId="0" xfId="0" applyNumberFormat="1" applyFont="1" applyFill="1" applyBorder="1" applyAlignment="1" quotePrefix="1">
      <alignment horizontal="right" vertical="center"/>
    </xf>
    <xf numFmtId="1" fontId="24" fillId="0" borderId="0" xfId="0" applyNumberFormat="1" applyFont="1" applyBorder="1" applyAlignment="1" quotePrefix="1">
      <alignment horizontal="left" vertical="center"/>
    </xf>
    <xf numFmtId="0" fontId="22" fillId="0" borderId="18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2" fillId="20" borderId="25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/>
    </xf>
    <xf numFmtId="0" fontId="20" fillId="20" borderId="27" xfId="0" applyFont="1" applyFill="1" applyBorder="1" applyAlignment="1" quotePrefix="1">
      <alignment horizontal="center"/>
    </xf>
    <xf numFmtId="0" fontId="22" fillId="20" borderId="28" xfId="0" applyFont="1" applyFill="1" applyBorder="1" applyAlignment="1" quotePrefix="1">
      <alignment horizontal="left"/>
    </xf>
    <xf numFmtId="0" fontId="22" fillId="20" borderId="29" xfId="0" applyFont="1" applyFill="1" applyBorder="1" applyAlignment="1" quotePrefix="1">
      <alignment horizontal="center"/>
    </xf>
    <xf numFmtId="0" fontId="22" fillId="20" borderId="28" xfId="0" applyFont="1" applyFill="1" applyBorder="1" applyAlignment="1">
      <alignment horizontal="left"/>
    </xf>
    <xf numFmtId="164" fontId="20" fillId="0" borderId="22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31" fillId="24" borderId="0" xfId="0" applyFont="1" applyFill="1" applyAlignment="1">
      <alignment/>
    </xf>
    <xf numFmtId="0" fontId="32" fillId="0" borderId="0" xfId="0" applyFont="1" applyAlignment="1">
      <alignment/>
    </xf>
    <xf numFmtId="0" fontId="0" fillId="24" borderId="0" xfId="0" applyFill="1" applyAlignment="1">
      <alignment horizontal="center"/>
    </xf>
    <xf numFmtId="0" fontId="21" fillId="0" borderId="0" xfId="0" applyFont="1" applyAlignment="1">
      <alignment horizontal="center"/>
    </xf>
    <xf numFmtId="0" fontId="22" fillId="20" borderId="30" xfId="0" applyFont="1" applyFill="1" applyBorder="1" applyAlignment="1">
      <alignment horizontal="center"/>
    </xf>
    <xf numFmtId="1" fontId="27" fillId="25" borderId="0" xfId="0" applyNumberFormat="1" applyFont="1" applyFill="1" applyBorder="1" applyAlignment="1" quotePrefix="1">
      <alignment horizontal="left" vertical="center"/>
    </xf>
    <xf numFmtId="0" fontId="27" fillId="0" borderId="0" xfId="0" applyFont="1" applyAlignment="1">
      <alignment horizontal="left"/>
    </xf>
    <xf numFmtId="1" fontId="24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 quotePrefix="1">
      <alignment horizontal="center" vertical="center"/>
    </xf>
    <xf numFmtId="47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24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 quotePrefix="1">
      <alignment horizontal="center"/>
    </xf>
    <xf numFmtId="1" fontId="27" fillId="0" borderId="20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 quotePrefix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20" borderId="18" xfId="0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/>
    </xf>
    <xf numFmtId="164" fontId="20" fillId="0" borderId="21" xfId="0" applyNumberFormat="1" applyFont="1" applyFill="1" applyBorder="1" applyAlignment="1">
      <alignment horizontal="center" vertical="center"/>
    </xf>
    <xf numFmtId="1" fontId="24" fillId="0" borderId="33" xfId="0" applyNumberFormat="1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/>
    </xf>
    <xf numFmtId="1" fontId="26" fillId="0" borderId="24" xfId="0" applyNumberFormat="1" applyFont="1" applyFill="1" applyBorder="1" applyAlignment="1">
      <alignment horizontal="center" vertical="center"/>
    </xf>
    <xf numFmtId="0" fontId="0" fillId="20" borderId="34" xfId="0" applyFill="1" applyBorder="1" applyAlignment="1">
      <alignment/>
    </xf>
    <xf numFmtId="0" fontId="22" fillId="20" borderId="35" xfId="0" applyFont="1" applyFill="1" applyBorder="1" applyAlignment="1">
      <alignment horizontal="center"/>
    </xf>
    <xf numFmtId="0" fontId="22" fillId="20" borderId="35" xfId="0" applyFont="1" applyFill="1" applyBorder="1" applyAlignment="1" quotePrefix="1">
      <alignment horizontal="center"/>
    </xf>
    <xf numFmtId="1" fontId="26" fillId="0" borderId="33" xfId="0" applyNumberFormat="1" applyFont="1" applyFill="1" applyBorder="1" applyAlignment="1">
      <alignment horizontal="center" vertical="center"/>
    </xf>
    <xf numFmtId="1" fontId="26" fillId="0" borderId="36" xfId="0" applyNumberFormat="1" applyFont="1" applyFill="1" applyBorder="1" applyAlignment="1">
      <alignment horizontal="center" vertical="center"/>
    </xf>
    <xf numFmtId="0" fontId="23" fillId="20" borderId="18" xfId="0" applyFont="1" applyFill="1" applyBorder="1" applyAlignment="1">
      <alignment horizontal="center"/>
    </xf>
    <xf numFmtId="0" fontId="23" fillId="20" borderId="24" xfId="0" applyFont="1" applyFill="1" applyBorder="1" applyAlignment="1" quotePrefix="1">
      <alignment horizontal="center"/>
    </xf>
    <xf numFmtId="0" fontId="23" fillId="20" borderId="31" xfId="0" applyFont="1" applyFill="1" applyBorder="1" applyAlignment="1" quotePrefix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31" xfId="0" applyNumberFormat="1" applyFont="1" applyFill="1" applyBorder="1" applyAlignment="1">
      <alignment horizontal="center"/>
    </xf>
    <xf numFmtId="0" fontId="22" fillId="20" borderId="37" xfId="0" applyFont="1" applyFill="1" applyBorder="1" applyAlignment="1">
      <alignment horizontal="center"/>
    </xf>
    <xf numFmtId="0" fontId="22" fillId="20" borderId="38" xfId="0" applyFont="1" applyFill="1" applyBorder="1" applyAlignment="1">
      <alignment horizontal="center"/>
    </xf>
    <xf numFmtId="1" fontId="27" fillId="0" borderId="39" xfId="0" applyNumberFormat="1" applyFont="1" applyBorder="1" applyAlignment="1">
      <alignment horizontal="center" vertical="center"/>
    </xf>
    <xf numFmtId="1" fontId="27" fillId="0" borderId="37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164" fontId="20" fillId="0" borderId="19" xfId="0" applyNumberFormat="1" applyFont="1" applyFill="1" applyBorder="1" applyAlignment="1">
      <alignment horizontal="center" vertical="center"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0" fontId="0" fillId="0" borderId="0" xfId="56" applyBorder="1" applyAlignment="1">
      <alignment horizontal="center"/>
      <protection/>
    </xf>
    <xf numFmtId="0" fontId="20" fillId="0" borderId="0" xfId="56" applyFont="1">
      <alignment/>
      <protection/>
    </xf>
    <xf numFmtId="0" fontId="22" fillId="0" borderId="40" xfId="0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26" fillId="0" borderId="41" xfId="0" applyNumberFormat="1" applyFont="1" applyFill="1" applyBorder="1" applyAlignment="1">
      <alignment horizontal="center" vertical="center"/>
    </xf>
    <xf numFmtId="1" fontId="26" fillId="0" borderId="21" xfId="0" applyNumberFormat="1" applyFont="1" applyFill="1" applyBorder="1" applyAlignment="1">
      <alignment horizontal="center" vertical="center"/>
    </xf>
    <xf numFmtId="164" fontId="20" fillId="0" borderId="41" xfId="0" applyNumberFormat="1" applyFont="1" applyFill="1" applyBorder="1" applyAlignment="1">
      <alignment horizontal="center" vertical="center"/>
    </xf>
    <xf numFmtId="164" fontId="20" fillId="0" borderId="42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 quotePrefix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164" fontId="20" fillId="0" borderId="31" xfId="0" applyNumberFormat="1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0" fontId="22" fillId="26" borderId="20" xfId="0" applyFont="1" applyFill="1" applyBorder="1" applyAlignment="1" quotePrefix="1">
      <alignment horizontal="center" vertical="center"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2" fillId="26" borderId="43" xfId="0" applyFont="1" applyFill="1" applyBorder="1" applyAlignment="1">
      <alignment horizontal="center" vertical="center"/>
    </xf>
    <xf numFmtId="0" fontId="22" fillId="0" borderId="22" xfId="0" applyFont="1" applyFill="1" applyBorder="1" applyAlignment="1" quotePrefix="1">
      <alignment horizontal="center" vertical="center"/>
    </xf>
    <xf numFmtId="1" fontId="24" fillId="0" borderId="40" xfId="0" applyNumberFormat="1" applyFont="1" applyFill="1" applyBorder="1" applyAlignment="1">
      <alignment horizontal="center" vertical="center"/>
    </xf>
    <xf numFmtId="0" fontId="22" fillId="26" borderId="33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22" fillId="20" borderId="44" xfId="0" applyFont="1" applyFill="1" applyBorder="1" applyAlignment="1">
      <alignment horizontal="center"/>
    </xf>
    <xf numFmtId="11" fontId="0" fillId="0" borderId="0" xfId="0" applyNumberFormat="1" applyAlignment="1">
      <alignment/>
    </xf>
    <xf numFmtId="0" fontId="22" fillId="26" borderId="43" xfId="0" applyFont="1" applyFill="1" applyBorder="1" applyAlignment="1" quotePrefix="1">
      <alignment horizontal="center" vertical="center"/>
    </xf>
    <xf numFmtId="1" fontId="24" fillId="27" borderId="20" xfId="0" applyNumberFormat="1" applyFont="1" applyFill="1" applyBorder="1" applyAlignment="1">
      <alignment horizontal="center" vertical="center"/>
    </xf>
    <xf numFmtId="164" fontId="20" fillId="27" borderId="21" xfId="0" applyNumberFormat="1" applyFont="1" applyFill="1" applyBorder="1" applyAlignment="1">
      <alignment horizontal="center" vertical="center"/>
    </xf>
    <xf numFmtId="1" fontId="24" fillId="28" borderId="20" xfId="0" applyNumberFormat="1" applyFont="1" applyFill="1" applyBorder="1" applyAlignment="1">
      <alignment horizontal="center" vertical="center"/>
    </xf>
    <xf numFmtId="1" fontId="24" fillId="29" borderId="20" xfId="0" applyNumberFormat="1" applyFont="1" applyFill="1" applyBorder="1" applyAlignment="1">
      <alignment horizontal="center" vertical="center"/>
    </xf>
    <xf numFmtId="164" fontId="20" fillId="27" borderId="22" xfId="0" applyNumberFormat="1" applyFont="1" applyFill="1" applyBorder="1" applyAlignment="1">
      <alignment horizontal="center" vertical="center"/>
    </xf>
    <xf numFmtId="164" fontId="20" fillId="27" borderId="23" xfId="0" applyNumberFormat="1" applyFont="1" applyFill="1" applyBorder="1" applyAlignment="1">
      <alignment horizontal="center" vertical="center"/>
    </xf>
    <xf numFmtId="0" fontId="20" fillId="27" borderId="45" xfId="0" applyFont="1" applyFill="1" applyBorder="1" applyAlignment="1">
      <alignment horizontal="center" vertical="center"/>
    </xf>
    <xf numFmtId="0" fontId="20" fillId="27" borderId="22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3" xfId="0" applyFont="1" applyFill="1" applyBorder="1" applyAlignment="1" quotePrefix="1">
      <alignment horizontal="center" vertical="center"/>
    </xf>
    <xf numFmtId="164" fontId="20" fillId="0" borderId="44" xfId="0" applyNumberFormat="1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1" fontId="24" fillId="0" borderId="43" xfId="0" applyNumberFormat="1" applyFont="1" applyFill="1" applyBorder="1" applyAlignment="1">
      <alignment horizontal="center" vertical="center"/>
    </xf>
    <xf numFmtId="164" fontId="20" fillId="0" borderId="46" xfId="0" applyNumberFormat="1" applyFont="1" applyFill="1" applyBorder="1" applyAlignment="1">
      <alignment horizontal="center" vertical="center"/>
    </xf>
    <xf numFmtId="164" fontId="20" fillId="0" borderId="48" xfId="0" applyNumberFormat="1" applyFont="1" applyFill="1" applyBorder="1" applyAlignment="1">
      <alignment horizontal="center" vertical="center"/>
    </xf>
    <xf numFmtId="1" fontId="26" fillId="0" borderId="43" xfId="0" applyNumberFormat="1" applyFont="1" applyFill="1" applyBorder="1" applyAlignment="1">
      <alignment horizontal="center" vertical="center"/>
    </xf>
    <xf numFmtId="1" fontId="26" fillId="0" borderId="44" xfId="0" applyNumberFormat="1" applyFont="1" applyFill="1" applyBorder="1" applyAlignment="1">
      <alignment horizontal="center" vertical="center"/>
    </xf>
    <xf numFmtId="1" fontId="26" fillId="0" borderId="46" xfId="0" applyNumberFormat="1" applyFont="1" applyFill="1" applyBorder="1" applyAlignment="1">
      <alignment horizontal="center" vertical="center"/>
    </xf>
    <xf numFmtId="1" fontId="27" fillId="0" borderId="49" xfId="0" applyNumberFormat="1" applyFont="1" applyBorder="1" applyAlignment="1">
      <alignment horizontal="center" vertical="center"/>
    </xf>
    <xf numFmtId="1" fontId="35" fillId="27" borderId="20" xfId="0" applyNumberFormat="1" applyFont="1" applyFill="1" applyBorder="1" applyAlignment="1">
      <alignment horizontal="center" vertical="center"/>
    </xf>
    <xf numFmtId="1" fontId="35" fillId="29" borderId="20" xfId="0" applyNumberFormat="1" applyFont="1" applyFill="1" applyBorder="1" applyAlignment="1">
      <alignment horizontal="center" vertical="center"/>
    </xf>
    <xf numFmtId="1" fontId="35" fillId="0" borderId="20" xfId="0" applyNumberFormat="1" applyFont="1" applyFill="1" applyBorder="1" applyAlignment="1">
      <alignment horizontal="center" vertical="center"/>
    </xf>
    <xf numFmtId="1" fontId="35" fillId="28" borderId="20" xfId="0" applyNumberFormat="1" applyFont="1" applyFill="1" applyBorder="1" applyAlignment="1">
      <alignment horizontal="center" vertical="center"/>
    </xf>
    <xf numFmtId="1" fontId="36" fillId="0" borderId="20" xfId="0" applyNumberFormat="1" applyFont="1" applyFill="1" applyBorder="1" applyAlignment="1">
      <alignment horizontal="center" vertical="center"/>
    </xf>
    <xf numFmtId="1" fontId="27" fillId="0" borderId="5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" fontId="27" fillId="0" borderId="32" xfId="0" applyNumberFormat="1" applyFont="1" applyFill="1" applyBorder="1" applyAlignment="1">
      <alignment horizontal="center" vertical="center"/>
    </xf>
    <xf numFmtId="1" fontId="27" fillId="0" borderId="47" xfId="0" applyNumberFormat="1" applyFont="1" applyBorder="1" applyAlignment="1">
      <alignment horizontal="center" vertical="center"/>
    </xf>
    <xf numFmtId="1" fontId="36" fillId="0" borderId="43" xfId="0" applyNumberFormat="1" applyFont="1" applyFill="1" applyBorder="1" applyAlignment="1">
      <alignment horizontal="center" vertical="center"/>
    </xf>
    <xf numFmtId="1" fontId="27" fillId="27" borderId="51" xfId="0" applyNumberFormat="1" applyFont="1" applyFill="1" applyBorder="1" applyAlignment="1">
      <alignment horizontal="center" vertical="center"/>
    </xf>
    <xf numFmtId="1" fontId="27" fillId="29" borderId="39" xfId="0" applyNumberFormat="1" applyFont="1" applyFill="1" applyBorder="1" applyAlignment="1">
      <alignment horizontal="center" vertical="center"/>
    </xf>
    <xf numFmtId="1" fontId="27" fillId="28" borderId="39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left" vertical="center"/>
    </xf>
    <xf numFmtId="0" fontId="25" fillId="0" borderId="4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1" fontId="24" fillId="30" borderId="0" xfId="0" applyNumberFormat="1" applyFont="1" applyFill="1" applyBorder="1" applyAlignment="1" quotePrefix="1">
      <alignment horizontal="center" vertical="center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20" borderId="13" xfId="0" applyFont="1" applyFill="1" applyBorder="1" applyAlignment="1">
      <alignment horizontal="center"/>
    </xf>
    <xf numFmtId="0" fontId="22" fillId="20" borderId="52" xfId="0" applyFont="1" applyFill="1" applyBorder="1" applyAlignment="1">
      <alignment horizontal="center"/>
    </xf>
    <xf numFmtId="0" fontId="22" fillId="20" borderId="12" xfId="0" applyFont="1" applyFill="1" applyBorder="1" applyAlignment="1">
      <alignment horizontal="center"/>
    </xf>
    <xf numFmtId="0" fontId="20" fillId="0" borderId="46" xfId="56" applyFont="1" applyBorder="1" applyAlignment="1">
      <alignment horizontal="center" wrapText="1"/>
      <protection/>
    </xf>
    <xf numFmtId="0" fontId="20" fillId="0" borderId="53" xfId="56" applyFont="1" applyBorder="1" applyAlignment="1">
      <alignment horizontal="center" wrapText="1"/>
      <protection/>
    </xf>
    <xf numFmtId="0" fontId="20" fillId="0" borderId="54" xfId="56" applyFont="1" applyBorder="1" applyAlignment="1">
      <alignment horizontal="center" wrapText="1"/>
      <protection/>
    </xf>
    <xf numFmtId="0" fontId="0" fillId="0" borderId="55" xfId="56" applyFont="1" applyBorder="1" applyAlignment="1">
      <alignment horizontal="center" wrapText="1"/>
      <protection/>
    </xf>
    <xf numFmtId="0" fontId="0" fillId="0" borderId="0" xfId="56" applyFont="1" applyBorder="1" applyAlignment="1">
      <alignment horizontal="center" wrapText="1"/>
      <protection/>
    </xf>
    <xf numFmtId="0" fontId="0" fillId="0" borderId="56" xfId="56" applyFont="1" applyBorder="1" applyAlignment="1">
      <alignment horizontal="center" wrapText="1"/>
      <protection/>
    </xf>
    <xf numFmtId="0" fontId="0" fillId="0" borderId="46" xfId="56" applyBorder="1" applyAlignment="1">
      <alignment horizontal="center" wrapText="1"/>
      <protection/>
    </xf>
    <xf numFmtId="0" fontId="0" fillId="0" borderId="53" xfId="56" applyBorder="1" applyAlignment="1">
      <alignment horizontal="center"/>
      <protection/>
    </xf>
    <xf numFmtId="0" fontId="0" fillId="0" borderId="54" xfId="56" applyBorder="1" applyAlignment="1">
      <alignment horizontal="center"/>
      <protection/>
    </xf>
    <xf numFmtId="0" fontId="0" fillId="0" borderId="55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56" xfId="56" applyBorder="1" applyAlignment="1">
      <alignment horizontal="center"/>
      <protection/>
    </xf>
    <xf numFmtId="0" fontId="0" fillId="0" borderId="46" xfId="56" applyBorder="1" applyAlignment="1">
      <alignment horizontal="center"/>
      <protection/>
    </xf>
    <xf numFmtId="0" fontId="32" fillId="0" borderId="0" xfId="56" applyFont="1" applyAlignment="1">
      <alignment horizontal="center"/>
      <protection/>
    </xf>
    <xf numFmtId="1" fontId="36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</xdr:row>
      <xdr:rowOff>28575</xdr:rowOff>
    </xdr:from>
    <xdr:to>
      <xdr:col>6</xdr:col>
      <xdr:colOff>485775</xdr:colOff>
      <xdr:row>3</xdr:row>
      <xdr:rowOff>209550</xdr:rowOff>
    </xdr:to>
    <xdr:pic>
      <xdr:nvPicPr>
        <xdr:cNvPr id="1" name="Picture 15" descr="castrol logo"/>
        <xdr:cNvPicPr preferRelativeResize="1">
          <a:picLocks noChangeAspect="1"/>
        </xdr:cNvPicPr>
      </xdr:nvPicPr>
      <xdr:blipFill>
        <a:blip r:embed="rId1"/>
        <a:srcRect l="5038" t="30235" r="5879" b="30235"/>
        <a:stretch>
          <a:fillRect/>
        </a:stretch>
      </xdr:blipFill>
      <xdr:spPr>
        <a:xfrm>
          <a:off x="809625" y="238125"/>
          <a:ext cx="3324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I60"/>
  <sheetViews>
    <sheetView tabSelected="1" zoomScale="80" zoomScaleNormal="80" zoomScalePageLayoutView="0" workbookViewId="0" topLeftCell="A1">
      <selection activeCell="AD8" sqref="AD8"/>
    </sheetView>
  </sheetViews>
  <sheetFormatPr defaultColWidth="9.140625" defaultRowHeight="12.75"/>
  <cols>
    <col min="1" max="1" width="2.140625" style="0" customWidth="1"/>
    <col min="2" max="2" width="6.7109375" style="2" customWidth="1"/>
    <col min="3" max="3" width="20.8515625" style="0" customWidth="1"/>
    <col min="6" max="6" width="6.7109375" style="0" customWidth="1"/>
    <col min="10" max="10" width="3.7109375" style="0" customWidth="1"/>
    <col min="12" max="12" width="10.57421875" style="0" customWidth="1"/>
    <col min="14" max="14" width="11.28125" style="0" customWidth="1"/>
    <col min="15" max="15" width="3.7109375" style="0" customWidth="1"/>
    <col min="17" max="17" width="10.7109375" style="0" customWidth="1"/>
    <col min="19" max="19" width="10.7109375" style="0" customWidth="1"/>
    <col min="20" max="20" width="3.7109375" style="0" customWidth="1"/>
    <col min="23" max="23" width="3.7109375" style="0" customWidth="1"/>
    <col min="24" max="28" width="8.57421875" style="0" customWidth="1"/>
    <col min="29" max="29" width="7.7109375" style="0" customWidth="1"/>
    <col min="30" max="30" width="9.8515625" style="0" customWidth="1"/>
    <col min="31" max="31" width="8.57421875" style="2" customWidth="1"/>
    <col min="32" max="34" width="8.57421875" style="0" customWidth="1"/>
  </cols>
  <sheetData>
    <row r="1" ht="16.5" customHeight="1"/>
    <row r="2" spans="2:32" ht="31.5" customHeight="1">
      <c r="B2" s="183" t="s">
        <v>86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</row>
    <row r="3" spans="2:32" ht="16.5" customHeight="1">
      <c r="B3" s="184" t="s">
        <v>112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ht="32.25" customHeight="1">
      <c r="N4" s="68" t="s">
        <v>85</v>
      </c>
    </row>
    <row r="5" spans="2:32" ht="16.5" customHeight="1">
      <c r="B5" s="69"/>
      <c r="C5" s="4"/>
      <c r="D5" s="4"/>
      <c r="E5" s="4"/>
      <c r="F5" s="4"/>
      <c r="G5" s="4"/>
      <c r="H5" s="4"/>
      <c r="I5" s="4"/>
      <c r="J5" s="4"/>
      <c r="K5" s="4"/>
      <c r="L5" s="4"/>
      <c r="M5" s="67" t="s">
        <v>84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69"/>
      <c r="AF5" s="4"/>
    </row>
    <row r="6" spans="1:34" ht="16.5" customHeight="1" thickBot="1">
      <c r="A6" s="3"/>
      <c r="B6" s="5"/>
      <c r="C6" s="5"/>
      <c r="D6" s="5"/>
      <c r="E6" s="5"/>
      <c r="F6" s="6"/>
      <c r="G6" s="7"/>
      <c r="H6" s="5"/>
      <c r="I6" s="5"/>
      <c r="J6" s="5"/>
      <c r="K6" s="5"/>
      <c r="L6" s="5"/>
      <c r="M6" s="5"/>
      <c r="N6" s="5"/>
      <c r="O6" s="5"/>
      <c r="P6" s="79"/>
      <c r="Q6" s="5"/>
      <c r="R6" s="5"/>
      <c r="S6" s="5"/>
      <c r="T6" s="5"/>
      <c r="U6" s="5"/>
      <c r="V6" s="5"/>
      <c r="W6" s="5"/>
      <c r="X6" s="8"/>
      <c r="Y6" s="7"/>
      <c r="Z6" s="7"/>
      <c r="AA6" s="5"/>
      <c r="AB6" s="5"/>
      <c r="AC6" s="5"/>
      <c r="AD6" s="5"/>
      <c r="AE6" s="5"/>
      <c r="AF6" s="5"/>
      <c r="AG6" s="5"/>
      <c r="AH6" s="5"/>
    </row>
    <row r="7" spans="1:34" ht="21" thickBot="1">
      <c r="A7" s="3"/>
      <c r="B7" s="70"/>
      <c r="C7" s="10"/>
      <c r="D7" s="3"/>
      <c r="E7" s="3"/>
      <c r="F7" s="11"/>
      <c r="G7" s="185" t="s">
        <v>66</v>
      </c>
      <c r="H7" s="186"/>
      <c r="I7" s="187"/>
      <c r="J7" s="13"/>
      <c r="K7" s="60" t="s">
        <v>49</v>
      </c>
      <c r="L7" s="61"/>
      <c r="M7" s="62" t="s">
        <v>50</v>
      </c>
      <c r="N7" s="61"/>
      <c r="O7" s="16"/>
      <c r="P7" s="15" t="s">
        <v>51</v>
      </c>
      <c r="Q7" s="14"/>
      <c r="R7" s="15" t="s">
        <v>52</v>
      </c>
      <c r="S7" s="14"/>
      <c r="T7" s="16"/>
      <c r="U7" s="17" t="s">
        <v>53</v>
      </c>
      <c r="V7" s="18"/>
      <c r="W7" s="19"/>
      <c r="X7" s="95"/>
      <c r="Y7" s="96"/>
      <c r="Z7" s="96"/>
      <c r="AA7" s="97" t="s">
        <v>34</v>
      </c>
      <c r="AB7" s="96"/>
      <c r="AC7" s="96"/>
      <c r="AD7" s="96"/>
      <c r="AE7" s="20" t="s">
        <v>6</v>
      </c>
      <c r="AF7" s="12" t="s">
        <v>6</v>
      </c>
      <c r="AG7" s="9"/>
      <c r="AH7" s="9"/>
    </row>
    <row r="8" spans="1:34" ht="16.5" thickBot="1">
      <c r="A8" s="3"/>
      <c r="B8" s="71" t="s">
        <v>5</v>
      </c>
      <c r="C8" s="21" t="s">
        <v>0</v>
      </c>
      <c r="D8" s="22" t="s">
        <v>1</v>
      </c>
      <c r="E8" s="23" t="s">
        <v>32</v>
      </c>
      <c r="F8" s="57" t="s">
        <v>16</v>
      </c>
      <c r="G8" s="87" t="s">
        <v>26</v>
      </c>
      <c r="H8" s="139" t="s">
        <v>4</v>
      </c>
      <c r="I8" s="88" t="s">
        <v>102</v>
      </c>
      <c r="J8" s="24"/>
      <c r="K8" s="58" t="s">
        <v>3</v>
      </c>
      <c r="L8" s="59" t="s">
        <v>7</v>
      </c>
      <c r="M8" s="58" t="s">
        <v>3</v>
      </c>
      <c r="N8" s="59" t="s">
        <v>7</v>
      </c>
      <c r="O8" s="27"/>
      <c r="P8" s="25" t="s">
        <v>3</v>
      </c>
      <c r="Q8" s="26" t="s">
        <v>7</v>
      </c>
      <c r="R8" s="25" t="s">
        <v>3</v>
      </c>
      <c r="S8" s="26" t="s">
        <v>7</v>
      </c>
      <c r="T8" s="27"/>
      <c r="U8" s="25" t="s">
        <v>3</v>
      </c>
      <c r="V8" s="26" t="s">
        <v>7</v>
      </c>
      <c r="W8" s="28"/>
      <c r="X8" s="100" t="s">
        <v>13</v>
      </c>
      <c r="Y8" s="101" t="s">
        <v>15</v>
      </c>
      <c r="Z8" s="101" t="s">
        <v>23</v>
      </c>
      <c r="AA8" s="102" t="s">
        <v>24</v>
      </c>
      <c r="AB8" s="101" t="s">
        <v>14</v>
      </c>
      <c r="AC8" s="103" t="s">
        <v>10</v>
      </c>
      <c r="AD8" s="104" t="s">
        <v>218</v>
      </c>
      <c r="AE8" s="105" t="s">
        <v>2</v>
      </c>
      <c r="AF8" s="106" t="s">
        <v>3</v>
      </c>
      <c r="AG8" s="29"/>
      <c r="AH8" s="9"/>
    </row>
    <row r="9" spans="1:32" ht="18">
      <c r="A9" s="3"/>
      <c r="B9" s="130">
        <v>514</v>
      </c>
      <c r="C9" s="39" t="s">
        <v>41</v>
      </c>
      <c r="D9" s="31" t="s">
        <v>22</v>
      </c>
      <c r="E9" s="32" t="s">
        <v>35</v>
      </c>
      <c r="F9" s="33"/>
      <c r="G9" s="117">
        <v>1</v>
      </c>
      <c r="H9" s="147">
        <f>VLOOKUP(B9,Results!$D$3:$G$31,4,FALSE)</f>
        <v>0.0013060069444444445</v>
      </c>
      <c r="I9" s="148">
        <v>1</v>
      </c>
      <c r="J9" s="118"/>
      <c r="K9" s="142">
        <f>VLOOKUP(B9,Results!$N$3:$Q$33,2,FALSE)</f>
        <v>1</v>
      </c>
      <c r="L9" s="143">
        <f>VLOOKUP(B9,Results!$N$3:$Q$33,4,FALSE)</f>
        <v>0.0013141435185185185</v>
      </c>
      <c r="M9" s="136"/>
      <c r="N9" s="63"/>
      <c r="O9" s="119">
        <v>2</v>
      </c>
      <c r="P9" s="142">
        <f>VLOOKUP(B9,Results!$X$2:$AA$31,2,FALSE)</f>
        <v>1</v>
      </c>
      <c r="Q9" s="143">
        <f>VLOOKUP(B9,Results!$X$3:$AA$31,4,FALSE)</f>
        <v>0.0013088657407407406</v>
      </c>
      <c r="R9" s="136"/>
      <c r="S9" s="63"/>
      <c r="T9" s="118"/>
      <c r="U9" s="164">
        <f>VLOOKUP(B9,Results!$AH$2:$AK$50,2,FALSE)</f>
        <v>1</v>
      </c>
      <c r="V9" s="63">
        <f>VLOOKUP(B9,Results!$AH$2:$AK$39,4,FALSE)</f>
        <v>0.001305011574074074</v>
      </c>
      <c r="W9" s="120"/>
      <c r="X9" s="98">
        <f>VLOOKUP(K9,Results!$A$3:$B$80,2,FALSE)</f>
        <v>200</v>
      </c>
      <c r="Y9" s="99"/>
      <c r="Z9" s="99">
        <f>VLOOKUP(P9,Results!$A$3:$B$87,2,FALSE)</f>
        <v>200</v>
      </c>
      <c r="AA9" s="99"/>
      <c r="AB9" s="99">
        <f>VLOOKUP(U9,Results!$A$3:$B$102,2,FALSE)</f>
        <v>200</v>
      </c>
      <c r="AC9" s="99">
        <v>30</v>
      </c>
      <c r="AD9" s="121"/>
      <c r="AE9" s="169">
        <f>SUM(X9:AB9)+AC9</f>
        <v>630</v>
      </c>
      <c r="AF9" s="174">
        <v>1</v>
      </c>
    </row>
    <row r="10" spans="1:32" ht="18">
      <c r="A10" s="3"/>
      <c r="B10" s="130">
        <v>66</v>
      </c>
      <c r="C10" s="39" t="s">
        <v>38</v>
      </c>
      <c r="D10" s="31" t="s">
        <v>22</v>
      </c>
      <c r="E10" s="32" t="s">
        <v>35</v>
      </c>
      <c r="F10" s="33"/>
      <c r="G10" s="42">
        <v>2</v>
      </c>
      <c r="H10" s="147">
        <f>VLOOKUP(B10,Results!$I$3:$L$30,4,FALSE)</f>
        <v>0.0013109374999999998</v>
      </c>
      <c r="I10" s="149">
        <v>1</v>
      </c>
      <c r="J10" s="118"/>
      <c r="K10" s="78"/>
      <c r="L10" s="90"/>
      <c r="M10" s="142">
        <f>VLOOKUP(B10,Results!$S$3:$V$28,2,FALSE)</f>
        <v>1</v>
      </c>
      <c r="N10" s="146">
        <f>VLOOKUP(B10,Results!$S$3:$V$28,4,FALSE)</f>
        <v>0.001316863425925926</v>
      </c>
      <c r="O10" s="119"/>
      <c r="P10" s="78"/>
      <c r="Q10" s="90"/>
      <c r="R10" s="78">
        <f>VLOOKUP(B10,Results!$AC$3:$AF$30,2,FALSE)</f>
        <v>4</v>
      </c>
      <c r="S10" s="146">
        <f>VLOOKUP(B10,Results!$AC$3:$AF$29,4,FALSE)</f>
        <v>0.001317013888888889</v>
      </c>
      <c r="T10" s="118"/>
      <c r="U10" s="165">
        <f>VLOOKUP(B10,Results!$AH$2:$AK$50,2,FALSE)</f>
        <v>2</v>
      </c>
      <c r="V10" s="146">
        <f>VLOOKUP(B10,Results!$AH$2:$AK$39,4,FALSE)</f>
        <v>0.0013033912037037035</v>
      </c>
      <c r="W10" s="120"/>
      <c r="X10" s="34"/>
      <c r="Y10" s="35">
        <f>VLOOKUP(M10,Results!$A$3:$B$86,2,FALSE)</f>
        <v>200</v>
      </c>
      <c r="Z10" s="35"/>
      <c r="AA10" s="35">
        <f>VLOOKUP(R10,Results!$A$3:$B$86,2,FALSE)</f>
        <v>163</v>
      </c>
      <c r="AB10" s="35">
        <f>VLOOKUP(U10,Results!$A$3:$B$102,2,FALSE)</f>
        <v>185</v>
      </c>
      <c r="AC10" s="35">
        <v>40</v>
      </c>
      <c r="AD10" s="122"/>
      <c r="AE10" s="170">
        <f>SUM(X10:AB10)+AC10</f>
        <v>588</v>
      </c>
      <c r="AF10" s="175">
        <v>2</v>
      </c>
    </row>
    <row r="11" spans="1:32" ht="18">
      <c r="A11" s="3"/>
      <c r="B11" s="130">
        <v>18</v>
      </c>
      <c r="C11" s="39" t="s">
        <v>27</v>
      </c>
      <c r="D11" s="31" t="s">
        <v>22</v>
      </c>
      <c r="E11" s="38" t="s">
        <v>35</v>
      </c>
      <c r="F11" s="37"/>
      <c r="G11" s="42">
        <v>1</v>
      </c>
      <c r="H11" s="64">
        <f>VLOOKUP(B11,Results!$D$3:$G$31,4,FALSE)</f>
        <v>0.001311886574074074</v>
      </c>
      <c r="I11" s="89">
        <v>3</v>
      </c>
      <c r="J11" s="118"/>
      <c r="K11" s="78">
        <f>VLOOKUP(B11,Results!$N$3:$Q$33,2,FALSE)</f>
        <v>5</v>
      </c>
      <c r="L11" s="90">
        <f>VLOOKUP(B11,Results!$N$3:$Q$33,4,FALSE)</f>
        <v>0.0013199074074074074</v>
      </c>
      <c r="M11" s="78"/>
      <c r="N11" s="63"/>
      <c r="O11" s="119">
        <v>2</v>
      </c>
      <c r="P11" s="145">
        <f>VLOOKUP(B11,Results!$X$2:$AA$31,2,FALSE)</f>
        <v>2</v>
      </c>
      <c r="Q11" s="90">
        <f>VLOOKUP(B11,Results!$X$3:$AA$31,4,FALSE)</f>
        <v>0.001313715277777778</v>
      </c>
      <c r="R11" s="78"/>
      <c r="S11" s="63"/>
      <c r="T11" s="118"/>
      <c r="U11" s="167">
        <f>VLOOKUP(B11,Results!$AH$2:$AK$50,2,FALSE)</f>
        <v>3</v>
      </c>
      <c r="V11" s="63">
        <f>VLOOKUP(B11,Results!$AH$2:$AK$39,4,FALSE)</f>
        <v>0.0013150810185185186</v>
      </c>
      <c r="W11" s="120"/>
      <c r="X11" s="34">
        <f>VLOOKUP(K11,Results!$A$3:$B$80,2,FALSE)</f>
        <v>154</v>
      </c>
      <c r="Y11" s="35"/>
      <c r="Z11" s="35">
        <f>VLOOKUP(P11,Results!$A$3:$B$87,2,FALSE)</f>
        <v>185</v>
      </c>
      <c r="AA11" s="35"/>
      <c r="AB11" s="35">
        <f>VLOOKUP(U11,Results!$A$3:$B$102,2,FALSE)</f>
        <v>173</v>
      </c>
      <c r="AC11" s="35"/>
      <c r="AD11" s="122"/>
      <c r="AE11" s="170">
        <f>SUM(X11:AB11)+AC11</f>
        <v>512</v>
      </c>
      <c r="AF11" s="176">
        <v>3</v>
      </c>
    </row>
    <row r="12" spans="1:35" s="66" customFormat="1" ht="18">
      <c r="A12" s="3"/>
      <c r="B12" s="130">
        <v>84</v>
      </c>
      <c r="C12" s="39" t="s">
        <v>59</v>
      </c>
      <c r="D12" s="31" t="s">
        <v>21</v>
      </c>
      <c r="E12" s="38">
        <v>318</v>
      </c>
      <c r="F12" s="37"/>
      <c r="G12" s="42">
        <v>1</v>
      </c>
      <c r="H12" s="64">
        <f>VLOOKUP(B12,Results!$D$3:$G$31,4,FALSE)</f>
        <v>0.0013101851851851853</v>
      </c>
      <c r="I12" s="89">
        <v>2</v>
      </c>
      <c r="J12" s="118"/>
      <c r="K12" s="145">
        <f>VLOOKUP(B12,Results!$N$3:$Q$33,2,FALSE)</f>
        <v>2</v>
      </c>
      <c r="L12" s="90">
        <f>VLOOKUP(B12,Results!$N$3:$Q$33,4,FALSE)</f>
        <v>0.0013151967592592592</v>
      </c>
      <c r="M12" s="78"/>
      <c r="N12" s="63"/>
      <c r="O12" s="119">
        <v>1</v>
      </c>
      <c r="P12" s="78">
        <f>VLOOKUP(B12,Results!$X$2:$AA$31,2,FALSE)</f>
        <v>4</v>
      </c>
      <c r="Q12" s="90">
        <f>VLOOKUP(B12,Results!$X$3:$AA$31,4,FALSE)</f>
        <v>0.001316273148148148</v>
      </c>
      <c r="R12" s="78"/>
      <c r="S12" s="63"/>
      <c r="T12" s="118"/>
      <c r="U12" s="166">
        <f>VLOOKUP(B12,Results!$AH$2:$AK$50,2,FALSE)</f>
        <v>4</v>
      </c>
      <c r="V12" s="63">
        <f>VLOOKUP(B12,Results!$AH$2:$AK$39,4,FALSE)</f>
        <v>0.001312638888888889</v>
      </c>
      <c r="W12" s="120"/>
      <c r="X12" s="34">
        <f>VLOOKUP(K12,Results!$A$3:$B$80,2,FALSE)</f>
        <v>185</v>
      </c>
      <c r="Y12" s="35"/>
      <c r="Z12" s="35">
        <f>VLOOKUP(P12,Results!$A$3:$B$87,2,FALSE)</f>
        <v>163</v>
      </c>
      <c r="AA12" s="35"/>
      <c r="AB12" s="35">
        <f>VLOOKUP(U12,Results!$A$3:$B$102,2,FALSE)</f>
        <v>163</v>
      </c>
      <c r="AC12" s="35"/>
      <c r="AD12" s="122"/>
      <c r="AE12" s="170">
        <f>SUM(X12:AB12)+AC12</f>
        <v>511</v>
      </c>
      <c r="AF12" s="107">
        <f>AF11+1</f>
        <v>4</v>
      </c>
      <c r="AG12"/>
      <c r="AH12"/>
      <c r="AI12"/>
    </row>
    <row r="13" spans="1:32" ht="18">
      <c r="A13" s="3"/>
      <c r="B13" s="130">
        <v>75</v>
      </c>
      <c r="C13" s="39" t="s">
        <v>9</v>
      </c>
      <c r="D13" s="31" t="s">
        <v>22</v>
      </c>
      <c r="E13" s="32" t="s">
        <v>35</v>
      </c>
      <c r="F13" s="33"/>
      <c r="G13" s="30">
        <v>2</v>
      </c>
      <c r="H13" s="64">
        <f>VLOOKUP(B13,Results!$I$3:$L$30,4,FALSE)</f>
        <v>0.001322511574074074</v>
      </c>
      <c r="I13" s="89">
        <v>6</v>
      </c>
      <c r="J13" s="118"/>
      <c r="K13" s="78"/>
      <c r="L13" s="90"/>
      <c r="M13" s="78">
        <f>VLOOKUP(B13,Results!$S$3:$V$28,2,FALSE)</f>
        <v>6</v>
      </c>
      <c r="N13" s="63">
        <f>VLOOKUP(B13,Results!$S$3:$V$28,4,FALSE)</f>
        <v>0.0013370254629629633</v>
      </c>
      <c r="O13" s="119"/>
      <c r="P13" s="78"/>
      <c r="Q13" s="90"/>
      <c r="R13" s="145">
        <f>VLOOKUP(B13,Results!$AC$3:$AF$30,2,FALSE)</f>
        <v>2</v>
      </c>
      <c r="S13" s="63">
        <f>VLOOKUP(B13,Results!$AC$3:$AF$29,4,FALSE)</f>
        <v>0.0013242592592592594</v>
      </c>
      <c r="T13" s="118"/>
      <c r="U13" s="166">
        <f>VLOOKUP(B13,Results!$AH$2:$AK$50,2,FALSE)</f>
        <v>5</v>
      </c>
      <c r="V13" s="63">
        <f>VLOOKUP(B13,Results!$AH$2:$AK$39,4,FALSE)</f>
        <v>0.0013170717592592594</v>
      </c>
      <c r="W13" s="120"/>
      <c r="X13" s="34"/>
      <c r="Y13" s="35">
        <f>VLOOKUP(M13,Results!$A$3:$B$86,2,FALSE)</f>
        <v>146</v>
      </c>
      <c r="Z13" s="35"/>
      <c r="AA13" s="35">
        <f>VLOOKUP(R13,Results!$A$3:$B$86,2,FALSE)</f>
        <v>185</v>
      </c>
      <c r="AB13" s="35">
        <f>VLOOKUP(U13,Results!$A$3:$B$102,2,FALSE)</f>
        <v>154</v>
      </c>
      <c r="AC13" s="35"/>
      <c r="AD13" s="122"/>
      <c r="AE13" s="170">
        <f>SUM(X13:AB13)+AC13</f>
        <v>485</v>
      </c>
      <c r="AF13" s="107">
        <f aca="true" t="shared" si="0" ref="AF13:AF50">AF12+1</f>
        <v>5</v>
      </c>
    </row>
    <row r="14" spans="1:35" ht="18">
      <c r="A14" s="3"/>
      <c r="B14" s="130">
        <v>47</v>
      </c>
      <c r="C14" s="39" t="s">
        <v>30</v>
      </c>
      <c r="D14" s="31" t="s">
        <v>22</v>
      </c>
      <c r="E14" s="32" t="s">
        <v>35</v>
      </c>
      <c r="F14" s="40"/>
      <c r="G14" s="42">
        <v>1</v>
      </c>
      <c r="H14" s="64">
        <f>VLOOKUP(B14,Results!$D$3:$G$31,4,FALSE)</f>
        <v>0.0013264120370370372</v>
      </c>
      <c r="I14" s="89">
        <v>4</v>
      </c>
      <c r="J14" s="118"/>
      <c r="K14" s="144">
        <f>VLOOKUP(B14,Results!$N$3:$Q$33,2,FALSE)</f>
        <v>3</v>
      </c>
      <c r="L14" s="90">
        <f>VLOOKUP(B14,Results!$N$3:$Q$33,4,FALSE)</f>
        <v>0.0013254861111111113</v>
      </c>
      <c r="M14" s="78"/>
      <c r="N14" s="63"/>
      <c r="O14" s="119">
        <v>1</v>
      </c>
      <c r="P14" s="78">
        <f>VLOOKUP(B14,Results!$X$2:$AA$31,2,FALSE)</f>
        <v>6</v>
      </c>
      <c r="Q14" s="90">
        <f>VLOOKUP(B14,Results!$X$3:$AA$31,4,FALSE)</f>
        <v>0.0013177546296296297</v>
      </c>
      <c r="R14" s="78"/>
      <c r="S14" s="63"/>
      <c r="T14" s="118"/>
      <c r="U14" s="166">
        <f>VLOOKUP(B14,Results!$AH$2:$AK$50,2,FALSE)</f>
        <v>8</v>
      </c>
      <c r="V14" s="63">
        <f>VLOOKUP(B14,Results!$AH$2:$AK$39,4,FALSE)</f>
        <v>0.001328935185185185</v>
      </c>
      <c r="W14" s="120"/>
      <c r="X14" s="34">
        <f>VLOOKUP(K14,Results!$A$3:$B$80,2,FALSE)</f>
        <v>173</v>
      </c>
      <c r="Y14" s="35"/>
      <c r="Z14" s="35">
        <f>VLOOKUP(P14,Results!$A$3:$B$87,2,FALSE)</f>
        <v>146</v>
      </c>
      <c r="AA14" s="35"/>
      <c r="AB14" s="35">
        <f>VLOOKUP(U14,Results!$A$3:$B$102,2,FALSE)</f>
        <v>133</v>
      </c>
      <c r="AC14" s="35"/>
      <c r="AD14" s="122"/>
      <c r="AE14" s="171">
        <f>SUM(X14:AB14)+AC14</f>
        <v>452</v>
      </c>
      <c r="AF14" s="107">
        <f t="shared" si="0"/>
        <v>6</v>
      </c>
      <c r="AI14" s="9"/>
    </row>
    <row r="15" spans="1:32" ht="18">
      <c r="A15" s="3"/>
      <c r="B15" s="130">
        <v>36</v>
      </c>
      <c r="C15" s="39" t="s">
        <v>57</v>
      </c>
      <c r="D15" s="31" t="s">
        <v>22</v>
      </c>
      <c r="E15" s="32" t="s">
        <v>35</v>
      </c>
      <c r="F15" s="33"/>
      <c r="G15" s="42">
        <v>2</v>
      </c>
      <c r="H15" s="64">
        <f>VLOOKUP(B15,Results!$I$3:$L$30,4,FALSE)</f>
        <v>0.0013390972222222224</v>
      </c>
      <c r="I15" s="89">
        <v>11</v>
      </c>
      <c r="J15" s="118"/>
      <c r="K15" s="78"/>
      <c r="L15" s="90"/>
      <c r="M15" s="78">
        <f>VLOOKUP(B15,Results!$S$3:$V$28,2,FALSE)</f>
        <v>10</v>
      </c>
      <c r="N15" s="63">
        <f>VLOOKUP(B15,Results!$S$3:$V$28,4,FALSE)</f>
        <v>0.0013410416666666666</v>
      </c>
      <c r="O15" s="119">
        <v>1</v>
      </c>
      <c r="P15" s="78"/>
      <c r="Q15" s="90"/>
      <c r="R15" s="142">
        <f>VLOOKUP(B15,Results!$AC$3:$AF$30,2,FALSE)</f>
        <v>1</v>
      </c>
      <c r="S15" s="63">
        <f>VLOOKUP(B15,Results!$AC$3:$AF$29,4,FALSE)</f>
        <v>0.0013358101851851853</v>
      </c>
      <c r="T15" s="118"/>
      <c r="U15" s="166">
        <f>VLOOKUP(B15,Results!$AH$2:$AK$50,2,FALSE)</f>
        <v>10</v>
      </c>
      <c r="V15" s="63">
        <f>VLOOKUP(B15,Results!$AH$2:$AK$39,4,FALSE)</f>
        <v>0.0013335879629629629</v>
      </c>
      <c r="W15" s="120"/>
      <c r="X15" s="34"/>
      <c r="Y15" s="35">
        <f>VLOOKUP(M15,Results!$A$3:$B$86,2,FALSE)</f>
        <v>122</v>
      </c>
      <c r="Z15" s="35"/>
      <c r="AA15" s="35">
        <f>VLOOKUP(R15,Results!$A$3:$B$86,2,FALSE)</f>
        <v>200</v>
      </c>
      <c r="AB15" s="35">
        <f>VLOOKUP(U15,Results!$A$3:$B$102,2,FALSE)</f>
        <v>122</v>
      </c>
      <c r="AC15" s="35"/>
      <c r="AD15" s="122"/>
      <c r="AE15" s="170">
        <f>SUM(X15:AB15)+AC15</f>
        <v>444</v>
      </c>
      <c r="AF15" s="107">
        <f t="shared" si="0"/>
        <v>7</v>
      </c>
    </row>
    <row r="16" spans="1:32" ht="18">
      <c r="A16" s="3"/>
      <c r="B16" s="130">
        <v>99</v>
      </c>
      <c r="C16" s="39" t="s">
        <v>43</v>
      </c>
      <c r="D16" s="31" t="s">
        <v>21</v>
      </c>
      <c r="E16" s="32">
        <v>318</v>
      </c>
      <c r="F16" s="33"/>
      <c r="G16" s="42">
        <v>1</v>
      </c>
      <c r="H16" s="64">
        <f>VLOOKUP(B16,Results!$D$3:$G$31,4,FALSE)</f>
        <v>0.0013316666666666668</v>
      </c>
      <c r="I16" s="89">
        <v>7</v>
      </c>
      <c r="J16" s="118"/>
      <c r="K16" s="78">
        <f>VLOOKUP(B16,Results!$N$3:$Q$33,2,FALSE)</f>
        <v>7</v>
      </c>
      <c r="L16" s="90">
        <f>VLOOKUP(B16,Results!$N$3:$Q$33,4,FALSE)</f>
        <v>0.0013356712962962964</v>
      </c>
      <c r="M16" s="78"/>
      <c r="N16" s="63"/>
      <c r="O16" s="119">
        <v>2</v>
      </c>
      <c r="P16" s="144">
        <f>VLOOKUP(B16,Results!$X$2:$AA$31,2,FALSE)</f>
        <v>3</v>
      </c>
      <c r="Q16" s="90">
        <f>VLOOKUP(B16,Results!$X$3:$AA$31,4,FALSE)</f>
        <v>0.0013304513888888888</v>
      </c>
      <c r="R16" s="78"/>
      <c r="S16" s="63"/>
      <c r="T16" s="118"/>
      <c r="U16" s="166">
        <f>VLOOKUP(B16,Results!$AH$2:$AK$50,2,FALSE)</f>
        <v>12</v>
      </c>
      <c r="V16" s="63">
        <f>VLOOKUP(B16,Results!$AH$2:$AK$39,4,FALSE)</f>
        <v>0.0013342245370370368</v>
      </c>
      <c r="W16" s="120"/>
      <c r="X16" s="34">
        <f>VLOOKUP(K16,Results!$A$3:$B$80,2,FALSE)</f>
        <v>139</v>
      </c>
      <c r="Y16" s="35"/>
      <c r="Z16" s="35">
        <f>VLOOKUP(P16,Results!$A$3:$B$87,2,FALSE)</f>
        <v>173</v>
      </c>
      <c r="AA16" s="35"/>
      <c r="AB16" s="35">
        <f>VLOOKUP(U16,Results!$A$3:$B$102,2,FALSE)</f>
        <v>112</v>
      </c>
      <c r="AC16" s="35"/>
      <c r="AD16" s="122"/>
      <c r="AE16" s="170">
        <f>SUM(X16:AB16)+AC16</f>
        <v>424</v>
      </c>
      <c r="AF16" s="107">
        <f t="shared" si="0"/>
        <v>8</v>
      </c>
    </row>
    <row r="17" spans="1:32" ht="18">
      <c r="A17" s="3"/>
      <c r="B17" s="130">
        <v>35</v>
      </c>
      <c r="C17" s="39" t="s">
        <v>8</v>
      </c>
      <c r="D17" s="31" t="s">
        <v>22</v>
      </c>
      <c r="E17" s="32" t="s">
        <v>33</v>
      </c>
      <c r="F17" s="33"/>
      <c r="G17" s="42">
        <v>2</v>
      </c>
      <c r="H17" s="64">
        <f>VLOOKUP(B17,Results!$I$3:$L$30,4,FALSE)</f>
        <v>0.0013199189814814816</v>
      </c>
      <c r="I17" s="89">
        <v>5</v>
      </c>
      <c r="J17" s="118"/>
      <c r="K17" s="78"/>
      <c r="L17" s="90"/>
      <c r="M17" s="145">
        <f>VLOOKUP(B17,Results!$S$3:$V$28,2,FALSE)</f>
        <v>2</v>
      </c>
      <c r="N17" s="63">
        <f>VLOOKUP(B17,Results!$S$3:$V$28,4,FALSE)</f>
        <v>0.0013233449074074074</v>
      </c>
      <c r="O17" s="119"/>
      <c r="P17" s="78"/>
      <c r="Q17" s="90"/>
      <c r="R17" s="78">
        <f>VLOOKUP(B17,Results!$AC$3:$AF$30,2,FALSE)</f>
        <v>17</v>
      </c>
      <c r="S17" s="63">
        <f>VLOOKUP(B17,Results!$AC$3:$AF$29,4,FALSE)</f>
        <v>0.0014148842592592592</v>
      </c>
      <c r="T17" s="118"/>
      <c r="U17" s="166">
        <f>VLOOKUP(B17,Results!$AH$2:$AK$50,2,FALSE)</f>
        <v>7</v>
      </c>
      <c r="V17" s="63">
        <f>VLOOKUP(B17,Results!$AH$2:$AK$39,4,FALSE)</f>
        <v>0.0013155092592592593</v>
      </c>
      <c r="W17" s="120"/>
      <c r="X17" s="34"/>
      <c r="Y17" s="35">
        <f>VLOOKUP(M17,Results!$A$3:$B$86,2,FALSE)</f>
        <v>185</v>
      </c>
      <c r="Z17" s="35"/>
      <c r="AA17" s="35">
        <f>VLOOKUP(R17,Results!$A$3:$B$86,2,FALSE)</f>
        <v>92</v>
      </c>
      <c r="AB17" s="35">
        <f>VLOOKUP(U17,Results!$A$3:$B$102,2,FALSE)</f>
        <v>139</v>
      </c>
      <c r="AC17" s="35"/>
      <c r="AD17" s="122"/>
      <c r="AE17" s="170">
        <f>SUM(X17:AB17)+AC17</f>
        <v>416</v>
      </c>
      <c r="AF17" s="107">
        <f t="shared" si="0"/>
        <v>9</v>
      </c>
    </row>
    <row r="18" spans="1:32" ht="18">
      <c r="A18" s="3"/>
      <c r="B18" s="130">
        <v>287</v>
      </c>
      <c r="C18" s="39" t="s">
        <v>114</v>
      </c>
      <c r="D18" s="31" t="s">
        <v>21</v>
      </c>
      <c r="E18" s="32">
        <v>318</v>
      </c>
      <c r="F18" s="33"/>
      <c r="G18" s="42">
        <v>1</v>
      </c>
      <c r="H18" s="64">
        <f>VLOOKUP(B18,Results!$D$3:$G$31,4,FALSE)</f>
        <v>0.0013290393518518519</v>
      </c>
      <c r="I18" s="89">
        <v>5</v>
      </c>
      <c r="J18" s="118"/>
      <c r="K18" s="78">
        <f>VLOOKUP(B18,Results!$N$3:$Q$33,2,FALSE)</f>
        <v>6</v>
      </c>
      <c r="L18" s="63">
        <f>VLOOKUP(B18,Results!$N$3:$Q$33,4,FALSE)</f>
        <v>0.001327650462962963</v>
      </c>
      <c r="M18" s="78"/>
      <c r="N18" s="63"/>
      <c r="O18" s="119">
        <v>2</v>
      </c>
      <c r="P18" s="78">
        <f>VLOOKUP(B18,Results!$X$2:$AA$31,2,FALSE)</f>
        <v>7</v>
      </c>
      <c r="Q18" s="90">
        <f>VLOOKUP(B18,Results!$X$3:$AA$31,4,FALSE)</f>
        <v>0.001328935185185185</v>
      </c>
      <c r="R18" s="78"/>
      <c r="S18" s="63"/>
      <c r="T18" s="118"/>
      <c r="U18" s="166">
        <f>VLOOKUP(B18,Results!$AH$2:$AK$50,2,FALSE)</f>
        <v>11</v>
      </c>
      <c r="V18" s="63">
        <f>VLOOKUP(B18,Results!$AH$2:$AK$39,4,FALSE)</f>
        <v>0.001337002314814815</v>
      </c>
      <c r="W18" s="120"/>
      <c r="X18" s="34">
        <f>VLOOKUP(K18,Results!$A$3:$B$80,2,FALSE)</f>
        <v>146</v>
      </c>
      <c r="Y18" s="35"/>
      <c r="Z18" s="35">
        <f>VLOOKUP(P18,Results!$A$3:$B$87,2,FALSE)</f>
        <v>139</v>
      </c>
      <c r="AA18" s="35"/>
      <c r="AB18" s="35">
        <f>VLOOKUP(U18,Results!$A$3:$B$102,2,FALSE)</f>
        <v>117</v>
      </c>
      <c r="AC18" s="35"/>
      <c r="AD18" s="122"/>
      <c r="AE18" s="170">
        <f>SUM(X18:AB18)+AC18</f>
        <v>402</v>
      </c>
      <c r="AF18" s="107">
        <f t="shared" si="0"/>
        <v>10</v>
      </c>
    </row>
    <row r="19" spans="1:32" ht="18">
      <c r="A19" s="3"/>
      <c r="B19" s="130">
        <v>91</v>
      </c>
      <c r="C19" s="39" t="s">
        <v>60</v>
      </c>
      <c r="D19" s="31" t="s">
        <v>61</v>
      </c>
      <c r="E19" s="32">
        <v>318</v>
      </c>
      <c r="F19" s="33" t="s">
        <v>16</v>
      </c>
      <c r="G19" s="42">
        <v>2</v>
      </c>
      <c r="H19" s="64">
        <f>VLOOKUP(B19,Results!$I$3:$L$30,4,FALSE)</f>
        <v>0.0013166319444444443</v>
      </c>
      <c r="I19" s="89">
        <v>2</v>
      </c>
      <c r="J19" s="118"/>
      <c r="K19" s="78"/>
      <c r="L19" s="63"/>
      <c r="M19" s="144">
        <f>VLOOKUP(B19,Results!$S$3:$V$28,2,FALSE)</f>
        <v>3</v>
      </c>
      <c r="N19" s="63">
        <f>VLOOKUP(B19,Results!$S$3:$V$28,4,FALSE)</f>
        <v>0.001326377314814815</v>
      </c>
      <c r="O19" s="119"/>
      <c r="P19" s="78"/>
      <c r="Q19" s="90"/>
      <c r="R19" s="78">
        <f>VLOOKUP(B19,Results!$AC$3:$AF$30,2,FALSE)</f>
        <v>9</v>
      </c>
      <c r="S19" s="63">
        <f>VLOOKUP(B19,Results!$AC$3:$AF$29,4,FALSE)</f>
        <v>0.0013265856481481481</v>
      </c>
      <c r="T19" s="118"/>
      <c r="U19" s="166">
        <f>VLOOKUP(B19,Results!$AH$2:$AK$50,2,FALSE)</f>
        <v>6</v>
      </c>
      <c r="V19" s="63">
        <f>VLOOKUP(B19,Results!$AH$2:$AK$39,4,FALSE)</f>
        <v>0.0013137962962962962</v>
      </c>
      <c r="W19" s="120"/>
      <c r="X19" s="34"/>
      <c r="Y19" s="35">
        <f>VLOOKUP(M19,Results!$A$3:$B$86,2,FALSE)</f>
        <v>173</v>
      </c>
      <c r="Z19" s="35"/>
      <c r="AA19" s="35">
        <f>VLOOKUP(R19,Results!$A$3:$B$86,2,FALSE)</f>
        <v>127</v>
      </c>
      <c r="AB19" s="35">
        <f>VLOOKUP(U19,Results!$A$3:$B$102,2,FALSE)</f>
        <v>146</v>
      </c>
      <c r="AC19" s="35"/>
      <c r="AD19" s="202">
        <v>50</v>
      </c>
      <c r="AE19" s="170">
        <f>SUM(X19:AB19)+AC19-AD19</f>
        <v>396</v>
      </c>
      <c r="AF19" s="107">
        <f t="shared" si="0"/>
        <v>11</v>
      </c>
    </row>
    <row r="20" spans="1:32" ht="18">
      <c r="A20" s="3"/>
      <c r="B20" s="130">
        <v>67</v>
      </c>
      <c r="C20" s="39" t="s">
        <v>18</v>
      </c>
      <c r="D20" s="31" t="s">
        <v>20</v>
      </c>
      <c r="E20" s="32" t="s">
        <v>33</v>
      </c>
      <c r="F20" s="33"/>
      <c r="G20" s="42">
        <v>1</v>
      </c>
      <c r="H20" s="64">
        <f>VLOOKUP(B20,Results!$D$3:$G$31,4,FALSE)</f>
        <v>0.0013400694444444443</v>
      </c>
      <c r="I20" s="89">
        <v>9</v>
      </c>
      <c r="J20" s="118"/>
      <c r="K20" s="78">
        <f>VLOOKUP(B20,Results!$N$3:$Q$33,2,FALSE)</f>
        <v>8</v>
      </c>
      <c r="L20" s="90">
        <f>VLOOKUP(B20,Results!$N$3:$Q$33,4,FALSE)</f>
        <v>0.0013456944444444445</v>
      </c>
      <c r="M20" s="78"/>
      <c r="N20" s="63"/>
      <c r="O20" s="119"/>
      <c r="P20" s="91">
        <f>VLOOKUP(B20,Results!$X$2:$AA$31,2,FALSE)</f>
        <v>5</v>
      </c>
      <c r="Q20" s="123">
        <f>VLOOKUP(B20,Results!$X$3:$AA$31,4,FALSE)</f>
        <v>0.0013313888888888887</v>
      </c>
      <c r="R20" s="91"/>
      <c r="S20" s="124"/>
      <c r="T20" s="118"/>
      <c r="U20" s="166">
        <f>VLOOKUP(B20,Results!$AH$2:$AK$50,2,FALSE)</f>
        <v>14</v>
      </c>
      <c r="V20" s="63">
        <f>VLOOKUP(B20,Results!$AH$2:$AK$39,4,FALSE)</f>
        <v>0.0013393865740740742</v>
      </c>
      <c r="W20" s="120"/>
      <c r="X20" s="34">
        <f>VLOOKUP(K20,Results!$A$3:$B$80,2,FALSE)</f>
        <v>133</v>
      </c>
      <c r="Y20" s="35"/>
      <c r="Z20" s="35">
        <f>VLOOKUP(P20,Results!$A$3:$B$87,2,FALSE)</f>
        <v>154</v>
      </c>
      <c r="AA20" s="35"/>
      <c r="AB20" s="35">
        <f>VLOOKUP(U20,Results!$A$3:$B$102,2,FALSE)</f>
        <v>104</v>
      </c>
      <c r="AC20" s="35"/>
      <c r="AD20" s="122"/>
      <c r="AE20" s="170">
        <f>SUM(X20:AB20)+AC20</f>
        <v>391</v>
      </c>
      <c r="AF20" s="107">
        <f t="shared" si="0"/>
        <v>12</v>
      </c>
    </row>
    <row r="21" spans="1:32" ht="18">
      <c r="A21" s="3"/>
      <c r="B21" s="130">
        <v>100</v>
      </c>
      <c r="C21" s="39" t="s">
        <v>118</v>
      </c>
      <c r="D21" s="31"/>
      <c r="E21" s="32"/>
      <c r="F21" s="33" t="s">
        <v>16</v>
      </c>
      <c r="G21" s="42">
        <v>2</v>
      </c>
      <c r="H21" s="64">
        <f>VLOOKUP(B21,Results!$I$3:$L$30,4,FALSE)</f>
        <v>0.0013190972222222222</v>
      </c>
      <c r="I21" s="89">
        <v>3</v>
      </c>
      <c r="J21" s="118"/>
      <c r="K21" s="78"/>
      <c r="L21" s="90"/>
      <c r="M21" s="78">
        <f>VLOOKUP(B21,Results!$S$3:$V$28,2,FALSE)</f>
        <v>4</v>
      </c>
      <c r="N21" s="63">
        <f>VLOOKUP(B21,Results!$S$3:$V$28,4,FALSE)</f>
        <v>0.0013235416666666667</v>
      </c>
      <c r="O21" s="119">
        <v>1</v>
      </c>
      <c r="P21" s="78"/>
      <c r="Q21" s="90"/>
      <c r="R21" s="78">
        <f>VLOOKUP(B21,Results!$AC$3:$AF$30,2,FALSE)</f>
        <v>15</v>
      </c>
      <c r="S21" s="63">
        <f>VLOOKUP(B21,Results!$AC$3:$AF$29,4,FALSE)</f>
        <v>0.0013514351851851853</v>
      </c>
      <c r="T21" s="118"/>
      <c r="U21" s="166">
        <f>VLOOKUP(B21,Results!$AH$2:$AK$50,2,FALSE)</f>
        <v>9</v>
      </c>
      <c r="V21" s="63">
        <f>VLOOKUP(B21,Results!$AH$2:$AK$39,4,FALSE)</f>
        <v>0.001326099537037037</v>
      </c>
      <c r="W21" s="120"/>
      <c r="X21" s="34"/>
      <c r="Y21" s="35">
        <f>VLOOKUP(M21,Results!$A$3:$B$86,2,FALSE)</f>
        <v>163</v>
      </c>
      <c r="Z21" s="35"/>
      <c r="AA21" s="35">
        <f>VLOOKUP(R21,Results!$A$3:$B$86,2,FALSE)</f>
        <v>100</v>
      </c>
      <c r="AB21" s="35">
        <f>VLOOKUP(U21,Results!$A$3:$B$102,2,FALSE)</f>
        <v>127</v>
      </c>
      <c r="AC21" s="35"/>
      <c r="AD21" s="122"/>
      <c r="AE21" s="170">
        <f>SUM(X21:AB21)+AC21</f>
        <v>390</v>
      </c>
      <c r="AF21" s="107">
        <f t="shared" si="0"/>
        <v>13</v>
      </c>
    </row>
    <row r="22" spans="1:32" ht="18">
      <c r="A22" s="3"/>
      <c r="B22" s="130">
        <v>105</v>
      </c>
      <c r="C22" s="39" t="s">
        <v>94</v>
      </c>
      <c r="D22" s="31" t="s">
        <v>48</v>
      </c>
      <c r="E22" s="32" t="s">
        <v>35</v>
      </c>
      <c r="F22" s="33" t="s">
        <v>16</v>
      </c>
      <c r="G22" s="42">
        <v>2</v>
      </c>
      <c r="H22" s="64">
        <f>VLOOKUP(B22,Results!$I$3:$L$30,4,FALSE)</f>
        <v>0.0013365162037037037</v>
      </c>
      <c r="I22" s="89">
        <v>10</v>
      </c>
      <c r="J22" s="118"/>
      <c r="K22" s="78"/>
      <c r="L22" s="90"/>
      <c r="M22" s="78">
        <f>VLOOKUP(B22,Results!$S$3:$V$28,2,FALSE)</f>
        <v>7</v>
      </c>
      <c r="N22" s="63">
        <f>VLOOKUP(B22,Results!$S$3:$V$28,4,FALSE)</f>
        <v>0.001339513888888889</v>
      </c>
      <c r="O22" s="119">
        <v>1</v>
      </c>
      <c r="P22" s="78"/>
      <c r="Q22" s="90"/>
      <c r="R22" s="78">
        <f>VLOOKUP(B22,Results!$AC$3:$AF$30,2,FALSE)</f>
        <v>7</v>
      </c>
      <c r="S22" s="63">
        <f>VLOOKUP(B22,Results!$AC$3:$AF$29,4,FALSE)</f>
        <v>0.0013469212962962964</v>
      </c>
      <c r="T22" s="118"/>
      <c r="U22" s="166">
        <f>VLOOKUP(B22,Results!$AH$2:$AK$50,2,FALSE)</f>
        <v>15</v>
      </c>
      <c r="V22" s="63">
        <f>VLOOKUP(B22,Results!$AH$2:$AK$39,4,FALSE)</f>
        <v>0.001346851851851852</v>
      </c>
      <c r="W22" s="120"/>
      <c r="X22" s="34"/>
      <c r="Y22" s="35">
        <f>VLOOKUP(M22,Results!$A$3:$B$86,2,FALSE)</f>
        <v>139</v>
      </c>
      <c r="Z22" s="35"/>
      <c r="AA22" s="35">
        <f>VLOOKUP(R22,Results!$A$3:$B$86,2,FALSE)</f>
        <v>139</v>
      </c>
      <c r="AB22" s="35">
        <f>VLOOKUP(U22,Results!$A$3:$B$102,2,FALSE)</f>
        <v>100</v>
      </c>
      <c r="AC22" s="35"/>
      <c r="AD22" s="122"/>
      <c r="AE22" s="170">
        <f>SUM(X22:AB22)+AC22</f>
        <v>378</v>
      </c>
      <c r="AF22" s="107">
        <f t="shared" si="0"/>
        <v>14</v>
      </c>
    </row>
    <row r="23" spans="1:32" ht="18">
      <c r="A23" s="3"/>
      <c r="B23" s="130">
        <v>58</v>
      </c>
      <c r="C23" s="39" t="s">
        <v>117</v>
      </c>
      <c r="D23" s="31">
        <v>318</v>
      </c>
      <c r="E23" s="32">
        <v>318</v>
      </c>
      <c r="F23" s="33"/>
      <c r="G23" s="42">
        <v>2</v>
      </c>
      <c r="H23" s="64">
        <f>VLOOKUP(B23,Results!$I$3:$L$30,4,FALSE)</f>
        <v>0.001331111111111111</v>
      </c>
      <c r="I23" s="89">
        <v>7</v>
      </c>
      <c r="J23" s="118"/>
      <c r="K23" s="78"/>
      <c r="L23" s="90"/>
      <c r="M23" s="78">
        <f>VLOOKUP(B23,Results!$S$3:$V$28,2,FALSE)</f>
        <v>8</v>
      </c>
      <c r="N23" s="63">
        <f>VLOOKUP(B23,Results!$S$3:$V$28,4,FALSE)</f>
        <v>0.0013402083333333332</v>
      </c>
      <c r="O23" s="119">
        <v>1</v>
      </c>
      <c r="P23" s="78"/>
      <c r="Q23" s="90"/>
      <c r="R23" s="78">
        <f>VLOOKUP(B23,Results!$AC$3:$AF$30,2,FALSE)</f>
        <v>8</v>
      </c>
      <c r="S23" s="63">
        <f>VLOOKUP(B23,Results!$AC$3:$AF$29,4,FALSE)</f>
        <v>0.0013342245370370368</v>
      </c>
      <c r="T23" s="118"/>
      <c r="U23" s="166">
        <f>VLOOKUP(B23,Results!$AH$2:$AK$50,2,FALSE)</f>
        <v>13</v>
      </c>
      <c r="V23" s="63">
        <f>VLOOKUP(B23,Results!$AH$2:$AK$39,4,FALSE)</f>
        <v>0.001333460648148148</v>
      </c>
      <c r="W23" s="120"/>
      <c r="X23" s="34"/>
      <c r="Y23" s="35">
        <f>VLOOKUP(M23,Results!$A$3:$B$86,2,FALSE)</f>
        <v>133</v>
      </c>
      <c r="Z23" s="35"/>
      <c r="AA23" s="35">
        <f>VLOOKUP(R23,Results!$A$3:$B$86,2,FALSE)</f>
        <v>133</v>
      </c>
      <c r="AB23" s="35">
        <f>VLOOKUP(U23,Results!$A$3:$B$102,2,FALSE)</f>
        <v>108</v>
      </c>
      <c r="AC23" s="35"/>
      <c r="AD23" s="122"/>
      <c r="AE23" s="170">
        <f>SUM(X23:AB23)+AC23</f>
        <v>374</v>
      </c>
      <c r="AF23" s="107">
        <f t="shared" si="0"/>
        <v>15</v>
      </c>
    </row>
    <row r="24" spans="1:32" ht="18">
      <c r="A24" s="3"/>
      <c r="B24" s="131">
        <v>60</v>
      </c>
      <c r="C24" s="39" t="s">
        <v>99</v>
      </c>
      <c r="D24" s="31" t="s">
        <v>48</v>
      </c>
      <c r="E24" s="32"/>
      <c r="F24" s="40" t="s">
        <v>16</v>
      </c>
      <c r="G24" s="42">
        <v>2</v>
      </c>
      <c r="H24" s="64">
        <f>VLOOKUP(B24,Results!$I$3:$L$30,4,FALSE)</f>
        <v>0.0013599305555555554</v>
      </c>
      <c r="I24" s="89">
        <v>15</v>
      </c>
      <c r="J24" s="118"/>
      <c r="K24" s="78"/>
      <c r="L24" s="90"/>
      <c r="M24" s="78">
        <f>VLOOKUP(B24,Results!$S$3:$V$28,2,FALSE)</f>
        <v>12</v>
      </c>
      <c r="N24" s="63">
        <f>VLOOKUP(B24,Results!$S$3:$V$28,4,FALSE)</f>
        <v>0.001357974537037037</v>
      </c>
      <c r="O24" s="119">
        <v>2</v>
      </c>
      <c r="P24" s="78"/>
      <c r="Q24" s="90"/>
      <c r="R24" s="78">
        <f>VLOOKUP(B24,Results!$AC$3:$AF$30,2,FALSE)</f>
        <v>5</v>
      </c>
      <c r="S24" s="63">
        <f>VLOOKUP(B24,Results!$AC$3:$AF$29,4,FALSE)</f>
        <v>0.0013499652777777778</v>
      </c>
      <c r="T24" s="118"/>
      <c r="U24" s="166">
        <f>VLOOKUP(B24,Results!$AH$2:$AK$50,2,FALSE)</f>
        <v>17</v>
      </c>
      <c r="V24" s="63">
        <f>VLOOKUP(B24,Results!$AH$2:$AK$39,4,FALSE)</f>
        <v>0.001361087962962963</v>
      </c>
      <c r="W24" s="120"/>
      <c r="X24" s="34"/>
      <c r="Y24" s="35">
        <f>VLOOKUP(M24,Results!$A$3:$B$86,2,FALSE)</f>
        <v>112</v>
      </c>
      <c r="Z24" s="35"/>
      <c r="AA24" s="35">
        <f>VLOOKUP(R24,Results!$A$3:$B$86,2,FALSE)</f>
        <v>154</v>
      </c>
      <c r="AB24" s="35">
        <f>VLOOKUP(U24,Results!$A$3:$B$102,2,FALSE)</f>
        <v>92</v>
      </c>
      <c r="AC24" s="35"/>
      <c r="AD24" s="122"/>
      <c r="AE24" s="170">
        <f>SUM(X24:AB24)+AC24</f>
        <v>358</v>
      </c>
      <c r="AF24" s="107">
        <f t="shared" si="0"/>
        <v>16</v>
      </c>
    </row>
    <row r="25" spans="1:32" ht="18">
      <c r="A25" s="3"/>
      <c r="B25" s="134">
        <v>163</v>
      </c>
      <c r="C25" s="39" t="s">
        <v>40</v>
      </c>
      <c r="D25" s="31" t="s">
        <v>21</v>
      </c>
      <c r="E25" s="32">
        <v>318</v>
      </c>
      <c r="F25" s="40"/>
      <c r="G25" s="42">
        <v>1</v>
      </c>
      <c r="H25" s="64">
        <f>VLOOKUP(B25,Results!$D$3:$G$31,4,FALSE)</f>
        <v>0.0013486574074074076</v>
      </c>
      <c r="I25" s="89">
        <v>12</v>
      </c>
      <c r="J25" s="118"/>
      <c r="K25" s="78">
        <f>VLOOKUP(B25,Results!$N$3:$Q$33,2,FALSE)</f>
        <v>9</v>
      </c>
      <c r="L25" s="90">
        <f>VLOOKUP(B25,Results!$N$3:$Q$33,4,FALSE)</f>
        <v>0.0013596064814814816</v>
      </c>
      <c r="M25" s="78"/>
      <c r="N25" s="63"/>
      <c r="O25" s="119">
        <v>1</v>
      </c>
      <c r="P25" s="78">
        <f>VLOOKUP(B25,Results!$X$2:$AA$31,2,FALSE)</f>
        <v>8</v>
      </c>
      <c r="Q25" s="90">
        <f>VLOOKUP(B25,Results!$X$3:$AA$31,4,FALSE)</f>
        <v>0.0013418518518518519</v>
      </c>
      <c r="R25" s="78"/>
      <c r="S25" s="63"/>
      <c r="T25" s="118"/>
      <c r="U25" s="166">
        <f>VLOOKUP(B25,Results!$AH$2:$AK$50,2,FALSE)</f>
        <v>16</v>
      </c>
      <c r="V25" s="63">
        <f>VLOOKUP(B25,Results!$AH$2:$AK$39,4,FALSE)</f>
        <v>0.0013460648148148147</v>
      </c>
      <c r="W25" s="120"/>
      <c r="X25" s="34">
        <f>VLOOKUP(K25,Results!$A$3:$B$80,2,FALSE)</f>
        <v>127</v>
      </c>
      <c r="Y25" s="35"/>
      <c r="Z25" s="35">
        <f>VLOOKUP(P25,Results!$A$3:$B$87,2,FALSE)</f>
        <v>133</v>
      </c>
      <c r="AA25" s="35"/>
      <c r="AB25" s="35">
        <f>VLOOKUP(U25,Results!$A$3:$B$102,2,FALSE)</f>
        <v>96</v>
      </c>
      <c r="AC25" s="35"/>
      <c r="AD25" s="122"/>
      <c r="AE25" s="170">
        <f>SUM(X25:AB25)+AC25</f>
        <v>356</v>
      </c>
      <c r="AF25" s="107">
        <f t="shared" si="0"/>
        <v>17</v>
      </c>
    </row>
    <row r="26" spans="1:32" ht="18">
      <c r="A26" s="3"/>
      <c r="B26" s="134">
        <v>13</v>
      </c>
      <c r="C26" s="150" t="s">
        <v>96</v>
      </c>
      <c r="D26" s="151" t="s">
        <v>22</v>
      </c>
      <c r="E26" s="152" t="s">
        <v>33</v>
      </c>
      <c r="F26" s="153" t="s">
        <v>16</v>
      </c>
      <c r="G26" s="154">
        <v>2</v>
      </c>
      <c r="H26" s="155">
        <f>VLOOKUP(B26,Results!$I$3:$L$30,4,FALSE)</f>
        <v>0.0013498032407407406</v>
      </c>
      <c r="I26" s="156">
        <v>13</v>
      </c>
      <c r="J26" s="118"/>
      <c r="K26" s="157"/>
      <c r="L26" s="158"/>
      <c r="M26" s="157">
        <f>VLOOKUP(B26,Results!$S$3:$V$29,2,FALSE)</f>
        <v>13</v>
      </c>
      <c r="N26" s="159">
        <f>VLOOKUP(B26,Results!$S$3:$V$29,4,FALSE)</f>
        <v>0.0013521527777777779</v>
      </c>
      <c r="O26" s="119"/>
      <c r="P26" s="157"/>
      <c r="Q26" s="158"/>
      <c r="R26" s="157">
        <f>VLOOKUP(B26,Results!$AC$3:$AF$30,2,FALSE)</f>
        <v>6</v>
      </c>
      <c r="S26" s="159">
        <f>VLOOKUP(B26,Results!$AC$3:$AF$29,4,FALSE)</f>
        <v>0.0013464699074074073</v>
      </c>
      <c r="T26" s="118"/>
      <c r="U26" s="173">
        <f>VLOOKUP(B26,Results!$AH$2:$AK$50,2,FALSE)</f>
        <v>20</v>
      </c>
      <c r="V26" s="159">
        <f>VLOOKUP(B26,Results!$AH$2:$AK$39,4,FALSE)</f>
        <v>0.0013395949074074074</v>
      </c>
      <c r="W26" s="120"/>
      <c r="X26" s="160"/>
      <c r="Y26" s="161">
        <f>VLOOKUP(M26,Results!$A$3:$B$86,2,FALSE)</f>
        <v>108</v>
      </c>
      <c r="Z26" s="161"/>
      <c r="AA26" s="161">
        <f>VLOOKUP(R26,Results!$A$3:$B$86,2,FALSE)</f>
        <v>146</v>
      </c>
      <c r="AB26" s="161">
        <f>VLOOKUP(U26,Results!$A$3:$B$102,2,FALSE)</f>
        <v>83</v>
      </c>
      <c r="AC26" s="161"/>
      <c r="AD26" s="162"/>
      <c r="AE26" s="172">
        <f>SUM(X26:AB26)+AC26</f>
        <v>337</v>
      </c>
      <c r="AF26" s="163">
        <f t="shared" si="0"/>
        <v>18</v>
      </c>
    </row>
    <row r="27" spans="1:32" s="181" customFormat="1" ht="18">
      <c r="A27" s="180"/>
      <c r="B27" s="130">
        <v>222</v>
      </c>
      <c r="C27" s="39" t="s">
        <v>62</v>
      </c>
      <c r="D27" s="41" t="s">
        <v>21</v>
      </c>
      <c r="E27" s="82">
        <v>318</v>
      </c>
      <c r="F27" s="85"/>
      <c r="G27" s="42">
        <v>2</v>
      </c>
      <c r="H27" s="64">
        <f>VLOOKUP(B27,Results!$I$3:$L$30,4,FALSE)</f>
        <v>0.001331550925925926</v>
      </c>
      <c r="I27" s="89">
        <v>8</v>
      </c>
      <c r="J27" s="177"/>
      <c r="K27" s="78"/>
      <c r="L27" s="90"/>
      <c r="M27" s="78">
        <f>VLOOKUP(B27,Results!$S$3:$V$28,2,FALSE)</f>
        <v>5</v>
      </c>
      <c r="N27" s="63">
        <f>VLOOKUP(B27,Results!$S$3:$V$28,4,FALSE)</f>
        <v>0.0013288425925925926</v>
      </c>
      <c r="O27" s="178"/>
      <c r="P27" s="78"/>
      <c r="Q27" s="90"/>
      <c r="R27" s="144">
        <f>VLOOKUP(B27,Results!$AC$3:$AF$30,2,FALSE)</f>
        <v>3</v>
      </c>
      <c r="S27" s="63">
        <f>VLOOKUP(B27,Results!$AC$3:$AF$29,4,FALSE)</f>
        <v>0.0013298842592592592</v>
      </c>
      <c r="T27" s="177"/>
      <c r="U27" s="166" t="str">
        <f>VLOOKUP(B27,Results!$AH$2:$AK$50,2,FALSE)</f>
        <v>DNF</v>
      </c>
      <c r="V27" s="63">
        <f>VLOOKUP(B27,Results!$AH$2:$AK$39,4,FALSE)</f>
        <v>0.0013753009259259259</v>
      </c>
      <c r="W27" s="179"/>
      <c r="X27" s="34"/>
      <c r="Y27" s="35">
        <f>VLOOKUP(M27,Results!$A$3:$B$86,2,FALSE)</f>
        <v>154</v>
      </c>
      <c r="Z27" s="35"/>
      <c r="AA27" s="35">
        <f>VLOOKUP(R27,Results!$A$3:$B$86,2,FALSE)</f>
        <v>173</v>
      </c>
      <c r="AB27" s="35">
        <f>VLOOKUP(U27,Results!$A$3:$B$102,2,FALSE)</f>
        <v>0</v>
      </c>
      <c r="AC27" s="35"/>
      <c r="AD27" s="122"/>
      <c r="AE27" s="170">
        <f>SUM(X27:AB27)+AC27</f>
        <v>327</v>
      </c>
      <c r="AF27" s="107">
        <f t="shared" si="0"/>
        <v>19</v>
      </c>
    </row>
    <row r="28" spans="1:32" ht="18">
      <c r="A28" s="3"/>
      <c r="B28" s="141">
        <v>20</v>
      </c>
      <c r="C28" s="39" t="s">
        <v>45</v>
      </c>
      <c r="D28" s="31"/>
      <c r="E28" s="38"/>
      <c r="F28" s="37"/>
      <c r="G28" s="42">
        <v>1</v>
      </c>
      <c r="H28" s="64">
        <f>VLOOKUP(B28,Results!$D$3:$G$31,4,FALSE)</f>
        <v>0.0013571874999999999</v>
      </c>
      <c r="I28" s="89">
        <v>14</v>
      </c>
      <c r="J28" s="118"/>
      <c r="K28" s="78">
        <f>VLOOKUP(B28,Results!$N$3:$Q$33,2,FALSE)</f>
        <v>10</v>
      </c>
      <c r="L28" s="90">
        <f>VLOOKUP(B28,Results!$N$3:$Q$33,4,FALSE)</f>
        <v>0.0013539930555555553</v>
      </c>
      <c r="M28" s="78"/>
      <c r="N28" s="63"/>
      <c r="O28" s="119"/>
      <c r="P28" s="78">
        <f>VLOOKUP(B28,Results!$X$2:$AA$31,2,FALSE)</f>
        <v>12</v>
      </c>
      <c r="Q28" s="90">
        <f>VLOOKUP(B28,Results!$X$3:$AA$31,4,FALSE)</f>
        <v>0.001347037037037037</v>
      </c>
      <c r="R28" s="78"/>
      <c r="S28" s="63"/>
      <c r="T28" s="118"/>
      <c r="U28" s="168">
        <f>VLOOKUP(B28,Results!$AH$2:$AK$50,2,FALSE)</f>
        <v>18</v>
      </c>
      <c r="V28" s="63">
        <f>VLOOKUP(B28,Results!$AH$2:$AK$39,4,FALSE)</f>
        <v>0.0013461342592592594</v>
      </c>
      <c r="W28" s="120"/>
      <c r="X28" s="34">
        <f>VLOOKUP(K28,Results!$A$3:$B$80,2,FALSE)</f>
        <v>122</v>
      </c>
      <c r="Y28" s="35"/>
      <c r="Z28" s="35">
        <f>VLOOKUP(P28,Results!$A$3:$B$87,2,FALSE)</f>
        <v>112</v>
      </c>
      <c r="AA28" s="35"/>
      <c r="AB28" s="35">
        <f>VLOOKUP(U28,Results!$A$3:$B$102,2,FALSE)</f>
        <v>89</v>
      </c>
      <c r="AC28" s="35"/>
      <c r="AD28" s="122"/>
      <c r="AE28" s="170">
        <f>SUM(X28:AB28)+AC28</f>
        <v>323</v>
      </c>
      <c r="AF28" s="107">
        <f t="shared" si="0"/>
        <v>20</v>
      </c>
    </row>
    <row r="29" spans="1:32" ht="18">
      <c r="A29" s="3"/>
      <c r="B29" s="134">
        <v>187</v>
      </c>
      <c r="C29" s="39" t="s">
        <v>29</v>
      </c>
      <c r="D29" s="31" t="s">
        <v>21</v>
      </c>
      <c r="E29" s="38">
        <v>318</v>
      </c>
      <c r="F29" s="37"/>
      <c r="G29" s="42">
        <v>2</v>
      </c>
      <c r="H29" s="64">
        <f>VLOOKUP(B29,Results!$I$3:$L$30,4,FALSE)</f>
        <v>0.0013428587962962962</v>
      </c>
      <c r="I29" s="89">
        <v>12</v>
      </c>
      <c r="J29" s="118"/>
      <c r="K29" s="78"/>
      <c r="L29" s="90"/>
      <c r="M29" s="78">
        <f>VLOOKUP(B29,Results!$S$3:$V$28,2,FALSE)</f>
        <v>9</v>
      </c>
      <c r="N29" s="63">
        <f>VLOOKUP(B29,Results!$S$3:$V$28,4,FALSE)</f>
        <v>0.0013387152777777779</v>
      </c>
      <c r="O29" s="119">
        <v>1</v>
      </c>
      <c r="P29" s="78"/>
      <c r="Q29" s="90"/>
      <c r="R29" s="78">
        <f>VLOOKUP(B29,Results!$AC$3:$AF$30,2,FALSE)</f>
        <v>14</v>
      </c>
      <c r="S29" s="63">
        <f>VLOOKUP(B29,Results!$AC$3:$AF$29,4,FALSE)</f>
        <v>0.0013612962962962962</v>
      </c>
      <c r="T29" s="118"/>
      <c r="U29" s="168">
        <f>VLOOKUP(B29,Results!$AH$2:$AK$50,2,FALSE)</f>
        <v>21</v>
      </c>
      <c r="V29" s="63">
        <f>VLOOKUP(B29,Results!$AH$2:$AK$39,4,FALSE)</f>
        <v>0.0013395023148148149</v>
      </c>
      <c r="W29" s="120"/>
      <c r="X29" s="34"/>
      <c r="Y29" s="35">
        <f>VLOOKUP(M29,Results!$A$3:$B$86,2,FALSE)</f>
        <v>127</v>
      </c>
      <c r="Z29" s="35"/>
      <c r="AA29" s="35">
        <f>VLOOKUP(R29,Results!$A$3:$B$86,2,FALSE)</f>
        <v>104</v>
      </c>
      <c r="AB29" s="35">
        <f>VLOOKUP(U29,Results!$A$3:$B$102,2,FALSE)</f>
        <v>80</v>
      </c>
      <c r="AC29" s="35"/>
      <c r="AD29" s="122"/>
      <c r="AE29" s="170">
        <f>SUM(X29:AB29)+AC29</f>
        <v>311</v>
      </c>
      <c r="AF29" s="107">
        <f t="shared" si="0"/>
        <v>21</v>
      </c>
    </row>
    <row r="30" spans="1:32" ht="18">
      <c r="A30" s="3"/>
      <c r="B30" s="130">
        <v>320</v>
      </c>
      <c r="C30" s="39" t="s">
        <v>42</v>
      </c>
      <c r="D30" s="31"/>
      <c r="E30" s="32"/>
      <c r="F30" s="33"/>
      <c r="G30" s="42">
        <v>2</v>
      </c>
      <c r="H30" s="64">
        <f>VLOOKUP(B30,Results!$I$3:$L$30,4,FALSE)</f>
        <v>0.0013538194444444446</v>
      </c>
      <c r="I30" s="89">
        <v>14</v>
      </c>
      <c r="J30" s="118"/>
      <c r="K30" s="78"/>
      <c r="L30" s="90"/>
      <c r="M30" s="78">
        <f>VLOOKUP(B30,Results!$S$3:$V$28,2,FALSE)</f>
        <v>14</v>
      </c>
      <c r="N30" s="63">
        <f>VLOOKUP(B30,Results!$S$3:$V$28,4,FALSE)</f>
        <v>0.001352685185185185</v>
      </c>
      <c r="O30" s="119">
        <v>2</v>
      </c>
      <c r="P30" s="78"/>
      <c r="Q30" s="90"/>
      <c r="R30" s="78">
        <f>VLOOKUP(B30,Results!$AC$3:$AF$30,2,FALSE)</f>
        <v>12</v>
      </c>
      <c r="S30" s="63">
        <f>VLOOKUP(B30,Results!$AC$3:$AF$29,4,FALSE)</f>
        <v>0.001361574074074074</v>
      </c>
      <c r="T30" s="118"/>
      <c r="U30" s="168">
        <f>VLOOKUP(B30,Results!$AH$2:$AK$50,2,FALSE)</f>
        <v>24</v>
      </c>
      <c r="V30" s="63">
        <f>VLOOKUP(B30,Results!$AH$2:$AK$39,4,FALSE)</f>
        <v>0.0013652546296296297</v>
      </c>
      <c r="W30" s="120"/>
      <c r="X30" s="34"/>
      <c r="Y30" s="35">
        <f>VLOOKUP(M30,Results!$A$3:$B$86,2,FALSE)</f>
        <v>104</v>
      </c>
      <c r="Z30" s="35"/>
      <c r="AA30" s="35">
        <f>VLOOKUP(R30,Results!$A$3:$B$86,2,FALSE)</f>
        <v>112</v>
      </c>
      <c r="AB30" s="35">
        <f>VLOOKUP(U30,Results!$A$3:$B$102,2,FALSE)</f>
        <v>71</v>
      </c>
      <c r="AC30" s="35"/>
      <c r="AD30" s="122"/>
      <c r="AE30" s="170">
        <f>SUM(X30:AB30)+AC30</f>
        <v>287</v>
      </c>
      <c r="AF30" s="107">
        <f t="shared" si="0"/>
        <v>22</v>
      </c>
    </row>
    <row r="31" spans="1:32" ht="18">
      <c r="A31" s="3"/>
      <c r="B31" s="137">
        <v>29</v>
      </c>
      <c r="C31" s="39" t="s">
        <v>103</v>
      </c>
      <c r="D31" s="31" t="s">
        <v>22</v>
      </c>
      <c r="E31" s="32" t="s">
        <v>35</v>
      </c>
      <c r="F31" s="33"/>
      <c r="G31" s="42">
        <v>2</v>
      </c>
      <c r="H31" s="64">
        <f>VLOOKUP(B31,Results!$I$3:$L$30,4,FALSE)</f>
        <v>0.0013747222222222223</v>
      </c>
      <c r="I31" s="89">
        <v>17</v>
      </c>
      <c r="J31" s="118"/>
      <c r="K31" s="78"/>
      <c r="L31" s="90"/>
      <c r="M31" s="78">
        <f>VLOOKUP(B31,Results!$S$3:$V$28,2,FALSE)</f>
        <v>15</v>
      </c>
      <c r="N31" s="63">
        <f>VLOOKUP(B31,Results!$S$3:$V$28,4,FALSE)</f>
        <v>0.0013709837962962964</v>
      </c>
      <c r="O31" s="119">
        <v>2</v>
      </c>
      <c r="P31" s="78"/>
      <c r="Q31" s="90"/>
      <c r="R31" s="78">
        <f>VLOOKUP(B31,Results!$AC$3:$AF$30,2,FALSE)</f>
        <v>13</v>
      </c>
      <c r="S31" s="63">
        <f>VLOOKUP(B31,Results!$AC$3:$AF$29,4,FALSE)</f>
        <v>0.0013632291666666665</v>
      </c>
      <c r="T31" s="118"/>
      <c r="U31" s="168">
        <f>VLOOKUP(B31,Results!$AH$2:$AK$50,2,FALSE)</f>
        <v>25</v>
      </c>
      <c r="V31" s="63">
        <f>VLOOKUP(B31,Results!$AH$2:$AK$39,4,FALSE)</f>
        <v>0.0013678935185185185</v>
      </c>
      <c r="W31" s="120"/>
      <c r="X31" s="34"/>
      <c r="Y31" s="35">
        <f>VLOOKUP(M31,Results!$A$3:$B$86,2,FALSE)</f>
        <v>100</v>
      </c>
      <c r="Z31" s="35"/>
      <c r="AA31" s="35">
        <f>VLOOKUP(R31,Results!$A$3:$B$86,2,FALSE)</f>
        <v>108</v>
      </c>
      <c r="AB31" s="35">
        <f>VLOOKUP(U31,Results!$A$3:$B$102,2,FALSE)</f>
        <v>68</v>
      </c>
      <c r="AC31" s="35"/>
      <c r="AD31" s="122"/>
      <c r="AE31" s="170">
        <f>SUM(X31:AB31)+AC31</f>
        <v>276</v>
      </c>
      <c r="AF31" s="107">
        <f t="shared" si="0"/>
        <v>23</v>
      </c>
    </row>
    <row r="32" spans="1:32" ht="18">
      <c r="A32" s="3"/>
      <c r="B32" s="131">
        <v>31</v>
      </c>
      <c r="C32" s="39" t="s">
        <v>55</v>
      </c>
      <c r="D32" s="31" t="s">
        <v>48</v>
      </c>
      <c r="E32" s="38" t="s">
        <v>33</v>
      </c>
      <c r="F32" s="135"/>
      <c r="G32" s="42">
        <v>1</v>
      </c>
      <c r="H32" s="64">
        <f>VLOOKUP(B32,Results!$D$3:$G$31,4,FALSE)</f>
        <v>0.0013803935185185186</v>
      </c>
      <c r="I32" s="89">
        <v>17</v>
      </c>
      <c r="J32" s="118"/>
      <c r="K32" s="78">
        <f>VLOOKUP(B32,Results!$N$3:$Q$33,2,FALSE)</f>
        <v>13</v>
      </c>
      <c r="L32" s="90">
        <f>VLOOKUP(B32,Results!$N$3:$Q$33,4,FALSE)</f>
        <v>0.0013717824074074073</v>
      </c>
      <c r="M32" s="78"/>
      <c r="N32" s="63"/>
      <c r="O32" s="119">
        <v>2</v>
      </c>
      <c r="P32" s="78">
        <f>VLOOKUP(B32,Results!$X$2:$AA$31,2,FALSE)</f>
        <v>15</v>
      </c>
      <c r="Q32" s="90">
        <f>VLOOKUP(B32,Results!$X$3:$AA$31,4,FALSE)</f>
        <v>0.001377673611111111</v>
      </c>
      <c r="R32" s="78"/>
      <c r="S32" s="63"/>
      <c r="T32" s="118"/>
      <c r="U32" s="168">
        <f>VLOOKUP(B32,Results!$AH$2:$AK$50,2,FALSE)</f>
        <v>26</v>
      </c>
      <c r="V32" s="63">
        <f>VLOOKUP(B32,Results!$AH$2:$AK$39,4,FALSE)</f>
        <v>0.0013674768518518517</v>
      </c>
      <c r="W32" s="120"/>
      <c r="X32" s="34">
        <f>VLOOKUP(K32,Results!$A$3:$B$80,2,FALSE)</f>
        <v>108</v>
      </c>
      <c r="Y32" s="35"/>
      <c r="Z32" s="35">
        <f>VLOOKUP(P32,Results!$A$3:$B$87,2,FALSE)</f>
        <v>100</v>
      </c>
      <c r="AA32" s="35"/>
      <c r="AB32" s="35">
        <f>VLOOKUP(U32,Results!$A$3:$B$102,2,FALSE)</f>
        <v>66</v>
      </c>
      <c r="AC32" s="35"/>
      <c r="AD32" s="122"/>
      <c r="AE32" s="170">
        <f>SUM(X32:AB32)+AC32</f>
        <v>274</v>
      </c>
      <c r="AF32" s="107">
        <f t="shared" si="0"/>
        <v>24</v>
      </c>
    </row>
    <row r="33" spans="1:32" ht="18">
      <c r="A33" s="3"/>
      <c r="B33" s="130">
        <v>88</v>
      </c>
      <c r="C33" s="39" t="s">
        <v>19</v>
      </c>
      <c r="D33" s="31" t="s">
        <v>21</v>
      </c>
      <c r="E33" s="32">
        <v>318</v>
      </c>
      <c r="F33" s="33"/>
      <c r="G33" s="42">
        <v>1</v>
      </c>
      <c r="H33" s="64">
        <f>VLOOKUP(B33,Results!$D$3:$G$31,4,FALSE)</f>
        <v>0.0013816898148148148</v>
      </c>
      <c r="I33" s="89">
        <v>19</v>
      </c>
      <c r="J33" s="118"/>
      <c r="K33" s="78">
        <f>VLOOKUP(B33,Results!$N$3:$Q$33,2,FALSE)</f>
        <v>15</v>
      </c>
      <c r="L33" s="90">
        <f>VLOOKUP(B33,Results!$N$3:$Q$33,4,FALSE)</f>
        <v>0.0013856828703703705</v>
      </c>
      <c r="M33" s="78"/>
      <c r="N33" s="63"/>
      <c r="O33" s="119">
        <v>2</v>
      </c>
      <c r="P33" s="78">
        <f>VLOOKUP(B33,Results!$X$2:$AA$31,2,FALSE)</f>
        <v>14</v>
      </c>
      <c r="Q33" s="90">
        <f>VLOOKUP(B33,Results!$X$3:$AA$31,4,FALSE)</f>
        <v>0.0013733680555555556</v>
      </c>
      <c r="R33" s="78"/>
      <c r="S33" s="63"/>
      <c r="T33" s="118"/>
      <c r="U33" s="168">
        <f>VLOOKUP(B33,Results!$AH$2:$AK$50,2,FALSE)</f>
        <v>29</v>
      </c>
      <c r="V33" s="63">
        <f>VLOOKUP(B33,Results!$AH$2:$AK$39,4,FALSE)</f>
        <v>0.0013753935185185186</v>
      </c>
      <c r="W33" s="120"/>
      <c r="X33" s="34">
        <f>VLOOKUP(K33,Results!$A$3:$B$80,2,FALSE)</f>
        <v>100</v>
      </c>
      <c r="Y33" s="35"/>
      <c r="Z33" s="35">
        <f>VLOOKUP(P33,Results!$A$3:$B$87,2,FALSE)</f>
        <v>104</v>
      </c>
      <c r="AA33" s="35"/>
      <c r="AB33" s="35">
        <f>VLOOKUP(U33,Results!$A$3:$B$102,2,FALSE)</f>
        <v>60</v>
      </c>
      <c r="AC33" s="35"/>
      <c r="AD33" s="122"/>
      <c r="AE33" s="170">
        <f>SUM(X33:AB33)+AC33</f>
        <v>264</v>
      </c>
      <c r="AF33" s="107">
        <f t="shared" si="0"/>
        <v>25</v>
      </c>
    </row>
    <row r="34" spans="1:32" ht="18">
      <c r="A34" s="3"/>
      <c r="B34" s="130">
        <v>616</v>
      </c>
      <c r="C34" s="39" t="s">
        <v>101</v>
      </c>
      <c r="D34" s="31" t="s">
        <v>20</v>
      </c>
      <c r="E34" s="32" t="s">
        <v>35</v>
      </c>
      <c r="F34" s="40" t="s">
        <v>16</v>
      </c>
      <c r="G34" s="42">
        <v>1</v>
      </c>
      <c r="H34" s="64">
        <f>VLOOKUP(B34,Results!$D$3:$G$31,4,FALSE)</f>
        <v>0.0013816087962962964</v>
      </c>
      <c r="I34" s="89">
        <v>18</v>
      </c>
      <c r="J34" s="118"/>
      <c r="K34" s="78">
        <f>VLOOKUP(B34,Results!$N$3:$Q$33,2,FALSE)</f>
        <v>16</v>
      </c>
      <c r="L34" s="90">
        <f>VLOOKUP(B34,Results!$N$3:$Q$33,4,FALSE)</f>
        <v>0.001403275462962963</v>
      </c>
      <c r="M34" s="78"/>
      <c r="N34" s="63"/>
      <c r="O34" s="119">
        <v>2</v>
      </c>
      <c r="P34" s="78">
        <f>VLOOKUP(B34,Results!$X$2:$AA$31,2,FALSE)</f>
        <v>13</v>
      </c>
      <c r="Q34" s="90">
        <f>VLOOKUP(B34,Results!$X$3:$AA$31,4,FALSE)</f>
        <v>0.0013858564814814816</v>
      </c>
      <c r="R34" s="78"/>
      <c r="S34" s="63"/>
      <c r="T34" s="118"/>
      <c r="U34" s="168">
        <f>VLOOKUP(B34,Results!$AH$2:$AK$50,2,FALSE)</f>
        <v>31</v>
      </c>
      <c r="V34" s="63">
        <f>VLOOKUP(B34,Results!$AH$2:$AK$39,4,FALSE)</f>
        <v>0.001391076388888889</v>
      </c>
      <c r="W34" s="120"/>
      <c r="X34" s="34">
        <f>VLOOKUP(K34,Results!$A$3:$B$80,2,FALSE)</f>
        <v>96</v>
      </c>
      <c r="Y34" s="35"/>
      <c r="Z34" s="35">
        <f>VLOOKUP(P34,Results!$A$3:$B$87,2,FALSE)</f>
        <v>108</v>
      </c>
      <c r="AA34" s="35"/>
      <c r="AB34" s="35">
        <f>VLOOKUP(U34,Results!$A$3:$B$102,2,FALSE)</f>
        <v>56</v>
      </c>
      <c r="AC34" s="35"/>
      <c r="AD34" s="122"/>
      <c r="AE34" s="170">
        <f>SUM(X34:AB34)+AC34</f>
        <v>260</v>
      </c>
      <c r="AF34" s="107">
        <f t="shared" si="0"/>
        <v>26</v>
      </c>
    </row>
    <row r="35" spans="1:32" ht="18">
      <c r="A35" s="3"/>
      <c r="B35" s="130">
        <v>120</v>
      </c>
      <c r="C35" s="39" t="s">
        <v>63</v>
      </c>
      <c r="D35" s="41" t="s">
        <v>48</v>
      </c>
      <c r="E35" s="32"/>
      <c r="F35" s="33"/>
      <c r="G35" s="42">
        <v>1</v>
      </c>
      <c r="H35" s="64">
        <f>VLOOKUP(B35,Results!$D$3:$G$31,4,FALSE)</f>
        <v>0.001376701388888889</v>
      </c>
      <c r="I35" s="89">
        <v>16</v>
      </c>
      <c r="J35" s="118"/>
      <c r="K35" s="78">
        <f>VLOOKUP(B35,Results!$N$3:$Q$33,2,FALSE)</f>
        <v>14</v>
      </c>
      <c r="L35" s="90">
        <f>VLOOKUP(B35,Results!$N$3:$Q$33,4,FALSE)</f>
        <v>0.0013766782407407408</v>
      </c>
      <c r="M35" s="78"/>
      <c r="N35" s="63"/>
      <c r="O35" s="119">
        <v>2</v>
      </c>
      <c r="P35" s="78">
        <f>VLOOKUP(B35,Results!$X$2:$AA$31,2,FALSE)</f>
        <v>16</v>
      </c>
      <c r="Q35" s="90">
        <f>VLOOKUP(B35,Results!$X$3:$AA$31,4,FALSE)</f>
        <v>0.0013747106481481481</v>
      </c>
      <c r="R35" s="78"/>
      <c r="S35" s="63"/>
      <c r="T35" s="118"/>
      <c r="U35" s="168">
        <f>VLOOKUP(B35,Results!$AH$2:$AK$50,2,FALSE)</f>
        <v>30</v>
      </c>
      <c r="V35" s="63">
        <f>VLOOKUP(B35,Results!$AH$2:$AK$39,4,FALSE)</f>
        <v>0.0013629050925925926</v>
      </c>
      <c r="W35" s="120"/>
      <c r="X35" s="34">
        <f>VLOOKUP(K35,Results!$A$3:$B$80,2,FALSE)</f>
        <v>104</v>
      </c>
      <c r="Y35" s="35"/>
      <c r="Z35" s="35">
        <f>VLOOKUP(P35,Results!$A$3:$B$87,2,FALSE)</f>
        <v>96</v>
      </c>
      <c r="AA35" s="35"/>
      <c r="AB35" s="35">
        <f>VLOOKUP(U35,Results!$A$3:$B$102,2,FALSE)</f>
        <v>58</v>
      </c>
      <c r="AC35" s="35"/>
      <c r="AD35" s="122"/>
      <c r="AE35" s="170">
        <f>SUM(X35:AB35)+AC35</f>
        <v>258</v>
      </c>
      <c r="AF35" s="107">
        <f t="shared" si="0"/>
        <v>27</v>
      </c>
    </row>
    <row r="36" spans="1:32" ht="18">
      <c r="A36" s="3"/>
      <c r="B36" s="130">
        <v>700</v>
      </c>
      <c r="C36" s="39" t="s">
        <v>90</v>
      </c>
      <c r="D36" s="41" t="s">
        <v>48</v>
      </c>
      <c r="E36" s="32" t="s">
        <v>35</v>
      </c>
      <c r="F36" s="40" t="s">
        <v>16</v>
      </c>
      <c r="G36" s="42">
        <v>2</v>
      </c>
      <c r="H36" s="64">
        <f>VLOOKUP(B36,Results!$I$3:$L$30,4,FALSE)</f>
        <v>0.0013692592592592593</v>
      </c>
      <c r="I36" s="89">
        <v>16</v>
      </c>
      <c r="J36" s="118"/>
      <c r="K36" s="78"/>
      <c r="L36" s="90"/>
      <c r="M36" s="78">
        <f>VLOOKUP(B36,Results!$S$3:$V$28,2,FALSE)</f>
        <v>16</v>
      </c>
      <c r="N36" s="63">
        <f>VLOOKUP(B36,Results!$S$3:$V$28,4,FALSE)</f>
        <v>0.0013674074074074072</v>
      </c>
      <c r="O36" s="119">
        <v>2</v>
      </c>
      <c r="P36" s="78"/>
      <c r="Q36" s="90"/>
      <c r="R36" s="78">
        <f>VLOOKUP(B36,Results!$AC$3:$AF$30,2,FALSE)</f>
        <v>16</v>
      </c>
      <c r="S36" s="63">
        <f>VLOOKUP(B36,Results!$AC$3:$AF$29,4,FALSE)</f>
        <v>0.001393009259259259</v>
      </c>
      <c r="T36" s="118"/>
      <c r="U36" s="168">
        <f>VLOOKUP(B36,Results!$AH$2:$AK$50,2,FALSE)</f>
        <v>28</v>
      </c>
      <c r="V36" s="63">
        <f>VLOOKUP(B36,Results!$AH$2:$AK$39,4,FALSE)</f>
        <v>0.001361851851851852</v>
      </c>
      <c r="W36" s="120"/>
      <c r="X36" s="34"/>
      <c r="Y36" s="35">
        <f>VLOOKUP(M36,Results!$A$3:$B$86,2,FALSE)</f>
        <v>96</v>
      </c>
      <c r="Z36" s="35"/>
      <c r="AA36" s="35">
        <f>VLOOKUP(R36,Results!$A$3:$B$86,2,FALSE)</f>
        <v>96</v>
      </c>
      <c r="AB36" s="35">
        <f>VLOOKUP(U36,Results!$A$3:$B$102,2,FALSE)</f>
        <v>62</v>
      </c>
      <c r="AC36" s="35"/>
      <c r="AD36" s="122"/>
      <c r="AE36" s="170">
        <f>SUM(X36:AB36)+AC36</f>
        <v>254</v>
      </c>
      <c r="AF36" s="107">
        <f t="shared" si="0"/>
        <v>28</v>
      </c>
    </row>
    <row r="37" spans="1:32" ht="18">
      <c r="A37" s="3"/>
      <c r="B37" s="130">
        <v>555</v>
      </c>
      <c r="C37" s="39" t="s">
        <v>93</v>
      </c>
      <c r="D37" s="31" t="s">
        <v>61</v>
      </c>
      <c r="E37" s="38">
        <v>318</v>
      </c>
      <c r="F37" s="37" t="s">
        <v>16</v>
      </c>
      <c r="G37" s="42">
        <v>1</v>
      </c>
      <c r="H37" s="64">
        <f>VLOOKUP(B37,Results!$D$3:$G$31,4,FALSE)</f>
        <v>0.0013402546296296296</v>
      </c>
      <c r="I37" s="89">
        <v>10</v>
      </c>
      <c r="J37" s="118"/>
      <c r="K37" s="78">
        <f>VLOOKUP(B37,Results!$N$3:$Q$33,2,FALSE)</f>
        <v>17</v>
      </c>
      <c r="L37" s="90">
        <f>VLOOKUP(B37,Results!$N$3:$Q$33,4,FALSE)</f>
        <v>0.0013530324074074076</v>
      </c>
      <c r="M37" s="78"/>
      <c r="N37" s="63"/>
      <c r="O37" s="119">
        <v>2</v>
      </c>
      <c r="P37" s="78">
        <f>VLOOKUP(B37,Results!$X$2:$AA$31,2,FALSE)</f>
        <v>10</v>
      </c>
      <c r="Q37" s="90">
        <f>VLOOKUP(B37,Results!$X$3:$AA$31,4,FALSE)</f>
        <v>0.001335914351851852</v>
      </c>
      <c r="R37" s="78"/>
      <c r="S37" s="63"/>
      <c r="T37" s="118"/>
      <c r="U37" s="168">
        <f>VLOOKUP(B37,Results!$AH$2:$AK$50,2,FALSE)</f>
        <v>19</v>
      </c>
      <c r="V37" s="63">
        <f>VLOOKUP(B37,Results!$AH$2:$AK$39,4,FALSE)</f>
        <v>0.0013355092592592594</v>
      </c>
      <c r="W37" s="120"/>
      <c r="X37" s="34">
        <f>VLOOKUP(K37,Results!$A$3:$B$80,2,FALSE)</f>
        <v>92</v>
      </c>
      <c r="Y37" s="35"/>
      <c r="Z37" s="35">
        <f>VLOOKUP(P37,Results!$A$3:$B$87,2,FALSE)</f>
        <v>122</v>
      </c>
      <c r="AA37" s="35"/>
      <c r="AB37" s="35">
        <f>VLOOKUP(U37,Results!$A$3:$B$102,2,FALSE)</f>
        <v>86</v>
      </c>
      <c r="AC37" s="35"/>
      <c r="AD37" s="202">
        <v>50</v>
      </c>
      <c r="AE37" s="170">
        <f>SUM(X37:AB37)+AC37-AD37</f>
        <v>250</v>
      </c>
      <c r="AF37" s="107">
        <f t="shared" si="0"/>
        <v>29</v>
      </c>
    </row>
    <row r="38" spans="1:32" ht="18">
      <c r="A38" s="3"/>
      <c r="B38" s="130">
        <v>81</v>
      </c>
      <c r="C38" s="39" t="s">
        <v>58</v>
      </c>
      <c r="D38" s="41" t="s">
        <v>22</v>
      </c>
      <c r="E38" s="82" t="s">
        <v>35</v>
      </c>
      <c r="F38" s="85"/>
      <c r="G38" s="42">
        <v>2</v>
      </c>
      <c r="H38" s="64">
        <f>VLOOKUP(B38,Results!$I$3:$L$30,4,FALSE)</f>
        <v>0.001334050925925926</v>
      </c>
      <c r="I38" s="89">
        <v>9</v>
      </c>
      <c r="J38" s="118"/>
      <c r="K38" s="78"/>
      <c r="L38" s="90"/>
      <c r="M38" s="78">
        <f>VLOOKUP(B38,Results!$S$3:$V$28,2,FALSE)</f>
        <v>11</v>
      </c>
      <c r="N38" s="63">
        <f>VLOOKUP(B38,Results!$S$3:$V$28,4,FALSE)</f>
        <v>0.001335324074074074</v>
      </c>
      <c r="O38" s="119">
        <v>1</v>
      </c>
      <c r="P38" s="78"/>
      <c r="Q38" s="90"/>
      <c r="R38" s="78">
        <f>VLOOKUP(B38,Results!$AC$3:$AF$30,2,FALSE)</f>
        <v>10</v>
      </c>
      <c r="S38" s="63">
        <f>VLOOKUP(B38,Results!$AC$3:$AF$29,4,FALSE)</f>
        <v>0.0013527430555555556</v>
      </c>
      <c r="T38" s="118"/>
      <c r="U38" s="168" t="str">
        <f>VLOOKUP(B38,Results!$AH$2:$AK$50,2,FALSE)</f>
        <v>DNF</v>
      </c>
      <c r="V38" s="63">
        <f>VLOOKUP(B38,Results!$AH$2:$AK$39,4,FALSE)</f>
        <v>0.0013416087962962963</v>
      </c>
      <c r="W38" s="120"/>
      <c r="X38" s="34"/>
      <c r="Y38" s="35">
        <f>VLOOKUP(M38,Results!$A$3:$B$86,2,FALSE)</f>
        <v>117</v>
      </c>
      <c r="Z38" s="35"/>
      <c r="AA38" s="35">
        <f>VLOOKUP(R38,Results!$A$3:$B$86,2,FALSE)</f>
        <v>122</v>
      </c>
      <c r="AB38" s="35">
        <f>VLOOKUP(U38,Results!$A$3:$B$102,2,FALSE)</f>
        <v>0</v>
      </c>
      <c r="AC38" s="35"/>
      <c r="AD38" s="122"/>
      <c r="AE38" s="171">
        <f>SUM(X38:AB38)+AC38</f>
        <v>239</v>
      </c>
      <c r="AF38" s="107">
        <f t="shared" si="0"/>
        <v>30</v>
      </c>
    </row>
    <row r="39" spans="1:32" ht="18">
      <c r="A39" s="3"/>
      <c r="B39" s="130">
        <v>34</v>
      </c>
      <c r="C39" s="39" t="s">
        <v>115</v>
      </c>
      <c r="D39" s="41"/>
      <c r="E39" s="31"/>
      <c r="F39" s="86"/>
      <c r="G39" s="42">
        <v>2</v>
      </c>
      <c r="H39" s="64">
        <f>VLOOKUP(B39,Results!$I$3:$L$30,4,FALSE)</f>
        <v>0.0013894560185185184</v>
      </c>
      <c r="I39" s="89">
        <v>18</v>
      </c>
      <c r="J39" s="118"/>
      <c r="K39" s="78"/>
      <c r="L39" s="90"/>
      <c r="M39" s="78">
        <f>VLOOKUP(B39,Results!$S$3:$V$28,2,FALSE)</f>
        <v>17</v>
      </c>
      <c r="N39" s="63">
        <f>VLOOKUP(B39,Results!$S$3:$V$28,4,FALSE)</f>
        <v>0.0013942939814814814</v>
      </c>
      <c r="O39" s="119">
        <v>2</v>
      </c>
      <c r="P39" s="78"/>
      <c r="Q39" s="90"/>
      <c r="R39" s="78">
        <f>VLOOKUP(B39,Results!$AC$3:$AF$30,2,FALSE)</f>
        <v>11</v>
      </c>
      <c r="S39" s="63">
        <f>VLOOKUP(B39,Results!$AC$3:$AF$29,4,FALSE)</f>
        <v>0.0013733912037037037</v>
      </c>
      <c r="T39" s="118"/>
      <c r="U39" s="168" t="str">
        <f>VLOOKUP(B39,Results!$AH$2:$AK$50,2,FALSE)</f>
        <v>DNS</v>
      </c>
      <c r="V39" s="63">
        <f>VLOOKUP(B39,Results!$AH$2:$AK$39,4,FALSE)</f>
        <v>0</v>
      </c>
      <c r="W39" s="120"/>
      <c r="X39" s="34"/>
      <c r="Y39" s="35">
        <f>VLOOKUP(M39,Results!$A$3:$B$86,2,FALSE)</f>
        <v>92</v>
      </c>
      <c r="Z39" s="35"/>
      <c r="AA39" s="35">
        <f>VLOOKUP(R39,Results!$A$3:$B$86,2,FALSE)</f>
        <v>117</v>
      </c>
      <c r="AB39" s="35">
        <f>VLOOKUP(U39,Results!$A$3:$B$102,2,FALSE)</f>
        <v>0</v>
      </c>
      <c r="AC39" s="35"/>
      <c r="AD39" s="122"/>
      <c r="AE39" s="170">
        <f>SUM(X39:AB39)+AC39</f>
        <v>209</v>
      </c>
      <c r="AF39" s="107">
        <f t="shared" si="0"/>
        <v>31</v>
      </c>
    </row>
    <row r="40" spans="1:32" ht="18">
      <c r="A40" s="3"/>
      <c r="B40" s="130">
        <v>167</v>
      </c>
      <c r="C40" s="39" t="s">
        <v>65</v>
      </c>
      <c r="D40" s="41" t="s">
        <v>20</v>
      </c>
      <c r="E40" s="82" t="s">
        <v>35</v>
      </c>
      <c r="F40" s="85"/>
      <c r="G40" s="42">
        <v>1</v>
      </c>
      <c r="H40" s="64">
        <f>VLOOKUP(B40,Results!$D$3:$G$31,4,FALSE)</f>
        <v>0.0013436805555555556</v>
      </c>
      <c r="I40" s="89">
        <v>11</v>
      </c>
      <c r="J40" s="118"/>
      <c r="K40" s="78" t="str">
        <f>VLOOKUP(B40,Results!$N$3:$Q$33,2,FALSE)</f>
        <v>DNF</v>
      </c>
      <c r="L40" s="90">
        <f>VLOOKUP(B40,Results!$N$3:$Q$33,4,FALSE)</f>
        <v>0</v>
      </c>
      <c r="M40" s="78"/>
      <c r="N40" s="63"/>
      <c r="O40" s="119"/>
      <c r="P40" s="78">
        <f>VLOOKUP(B40,Results!$X$2:$AA$31,2,FALSE)</f>
        <v>9</v>
      </c>
      <c r="Q40" s="90">
        <f>VLOOKUP(B40,Results!$X$3:$AA$31,4,FALSE)</f>
        <v>0.0013481018518518518</v>
      </c>
      <c r="R40" s="78"/>
      <c r="S40" s="63"/>
      <c r="T40" s="118"/>
      <c r="U40" s="168">
        <f>VLOOKUP(B40,Results!$AH$2:$AK$50,2,FALSE)</f>
        <v>22</v>
      </c>
      <c r="V40" s="63">
        <f>VLOOKUP(B40,Results!$AH$2:$AK$39,4,FALSE)</f>
        <v>0.0013428009259259259</v>
      </c>
      <c r="W40" s="120"/>
      <c r="X40" s="34">
        <f>VLOOKUP(K40,Results!$A$3:$B$80,2,FALSE)</f>
        <v>0</v>
      </c>
      <c r="Y40" s="35"/>
      <c r="Z40" s="35">
        <f>VLOOKUP(P40,Results!$A$3:$B$87,2,FALSE)</f>
        <v>127</v>
      </c>
      <c r="AA40" s="35"/>
      <c r="AB40" s="35">
        <f>VLOOKUP(U40,Results!$A$3:$B$102,2,FALSE)</f>
        <v>77</v>
      </c>
      <c r="AC40" s="35"/>
      <c r="AD40" s="122"/>
      <c r="AE40" s="171">
        <f>SUM(X40:AB40)+AC40</f>
        <v>204</v>
      </c>
      <c r="AF40" s="107">
        <f t="shared" si="0"/>
        <v>32</v>
      </c>
    </row>
    <row r="41" spans="1:35" ht="18">
      <c r="A41" s="3"/>
      <c r="B41" s="130">
        <v>10</v>
      </c>
      <c r="C41" s="39" t="s">
        <v>39</v>
      </c>
      <c r="D41" s="41" t="s">
        <v>22</v>
      </c>
      <c r="E41" s="31" t="s">
        <v>35</v>
      </c>
      <c r="F41" s="84"/>
      <c r="G41" s="42">
        <v>1</v>
      </c>
      <c r="H41" s="64">
        <f>VLOOKUP(B41,Results!$D$3:$G$31,4,FALSE)</f>
        <v>0.0013300810185185184</v>
      </c>
      <c r="I41" s="89">
        <v>6</v>
      </c>
      <c r="J41" s="118"/>
      <c r="K41" s="78" t="str">
        <f>VLOOKUP(B41,Results!$N$3:$Q$33,2,FALSE)</f>
        <v>DNF</v>
      </c>
      <c r="L41" s="90">
        <f>VLOOKUP(B41,Results!$N$3:$Q$33,4,FALSE)</f>
        <v>0</v>
      </c>
      <c r="M41" s="78"/>
      <c r="N41" s="63"/>
      <c r="O41" s="119"/>
      <c r="P41" s="78">
        <f>VLOOKUP(B41,Results!$X$2:$AA$31,2,FALSE)</f>
        <v>11</v>
      </c>
      <c r="Q41" s="90">
        <f>VLOOKUP(B41,Results!$X$3:$AA$31,4,FALSE)</f>
        <v>0.0013382407407407408</v>
      </c>
      <c r="R41" s="78"/>
      <c r="S41" s="63"/>
      <c r="T41" s="118"/>
      <c r="U41" s="168">
        <f>VLOOKUP(B41,Results!$AH$2:$AK$50,2,FALSE)</f>
        <v>23</v>
      </c>
      <c r="V41" s="63">
        <f>VLOOKUP(B41,Results!$AH$2:$AK$39,4,FALSE)</f>
        <v>0.001339988425925926</v>
      </c>
      <c r="W41" s="120"/>
      <c r="X41" s="34">
        <f>VLOOKUP(K41,Results!$A$3:$B$80,2,FALSE)</f>
        <v>0</v>
      </c>
      <c r="Y41" s="35"/>
      <c r="Z41" s="35">
        <f>VLOOKUP(P41,Results!$A$3:$B$87,2,FALSE)</f>
        <v>117</v>
      </c>
      <c r="AA41" s="35"/>
      <c r="AB41" s="35">
        <f>VLOOKUP(U41,Results!$A$3:$B$102,2,FALSE)</f>
        <v>74</v>
      </c>
      <c r="AC41" s="35"/>
      <c r="AD41" s="122"/>
      <c r="AE41" s="170">
        <f>SUM(X41:AB41)+AC41</f>
        <v>191</v>
      </c>
      <c r="AF41" s="107">
        <f t="shared" si="0"/>
        <v>33</v>
      </c>
      <c r="AI41" s="66"/>
    </row>
    <row r="42" spans="1:32" ht="18">
      <c r="A42" s="3"/>
      <c r="B42" s="130">
        <v>89</v>
      </c>
      <c r="C42" s="39" t="s">
        <v>56</v>
      </c>
      <c r="D42" s="41" t="s">
        <v>22</v>
      </c>
      <c r="E42" s="82" t="s">
        <v>35</v>
      </c>
      <c r="F42" s="85"/>
      <c r="G42" s="42">
        <v>1</v>
      </c>
      <c r="H42" s="64">
        <f>VLOOKUP(B42,Results!$D$3:$G$31,4,FALSE)</f>
        <v>0.0013649074074074073</v>
      </c>
      <c r="I42" s="89">
        <v>15</v>
      </c>
      <c r="J42" s="118"/>
      <c r="K42" s="78">
        <f>VLOOKUP(B42,Results!$N$3:$Q$33,2,FALSE)</f>
        <v>12</v>
      </c>
      <c r="L42" s="90">
        <f>VLOOKUP(B42,Results!$N$3:$Q$33,4,FALSE)</f>
        <v>0.001375127314814815</v>
      </c>
      <c r="M42" s="78"/>
      <c r="N42" s="63"/>
      <c r="O42" s="119"/>
      <c r="P42" s="78" t="str">
        <f>VLOOKUP(B42,Results!$X$2:$AA$31,2,FALSE)</f>
        <v>DNF</v>
      </c>
      <c r="Q42" s="90">
        <f>VLOOKUP(B42,Results!$X$3:$AA$31,4,FALSE)</f>
        <v>83.132</v>
      </c>
      <c r="R42" s="78"/>
      <c r="S42" s="63"/>
      <c r="T42" s="118"/>
      <c r="U42" s="168">
        <f>VLOOKUP(B42,Results!$AH$2:$AK$50,2,FALSE)</f>
        <v>27</v>
      </c>
      <c r="V42" s="63">
        <f>VLOOKUP(B42,Results!$AH$2:$AK$39,4,FALSE)</f>
        <v>0.0013737268518518519</v>
      </c>
      <c r="W42" s="120"/>
      <c r="X42" s="34">
        <f>VLOOKUP(K42,Results!$A$3:$B$80,2,FALSE)</f>
        <v>112</v>
      </c>
      <c r="Y42" s="35"/>
      <c r="Z42" s="35">
        <f>VLOOKUP(P42,Results!$A$3:$B$87,2,FALSE)</f>
        <v>0</v>
      </c>
      <c r="AA42" s="35"/>
      <c r="AB42" s="35">
        <f>VLOOKUP(U42,Results!$A$3:$B$102,2,FALSE)</f>
        <v>64</v>
      </c>
      <c r="AC42" s="35"/>
      <c r="AD42" s="122"/>
      <c r="AE42" s="170">
        <f>SUM(X42:AB42)+AC42</f>
        <v>176</v>
      </c>
      <c r="AF42" s="107">
        <f t="shared" si="0"/>
        <v>34</v>
      </c>
    </row>
    <row r="43" spans="1:32" ht="18">
      <c r="A43" s="3"/>
      <c r="B43" s="130">
        <v>707</v>
      </c>
      <c r="C43" s="39" t="s">
        <v>28</v>
      </c>
      <c r="D43" s="41" t="s">
        <v>22</v>
      </c>
      <c r="E43" s="82" t="s">
        <v>35</v>
      </c>
      <c r="F43" s="85"/>
      <c r="G43" s="30">
        <v>1</v>
      </c>
      <c r="H43" s="64">
        <f>VLOOKUP(B43,Results!$D$3:$G$31,4,FALSE)</f>
        <v>0.0013359490740740743</v>
      </c>
      <c r="I43" s="89">
        <v>8</v>
      </c>
      <c r="J43" s="118"/>
      <c r="K43" s="78">
        <f>VLOOKUP(B43,Results!$N$3:$Q$33,2,FALSE)</f>
        <v>4</v>
      </c>
      <c r="L43" s="90">
        <f>VLOOKUP(B43,Results!$N$3:$Q$33,4,FALSE)</f>
        <v>0.0013257175925925927</v>
      </c>
      <c r="M43" s="78"/>
      <c r="N43" s="63"/>
      <c r="O43" s="119">
        <v>2</v>
      </c>
      <c r="P43" s="78" t="str">
        <f>VLOOKUP(B43,Results!$X$2:$AA$31,2,FALSE)</f>
        <v>DNF</v>
      </c>
      <c r="Q43" s="90">
        <f>VLOOKUP(B43,Results!$X$3:$AA$31,4,FALSE)</f>
        <v>97.382</v>
      </c>
      <c r="R43" s="78"/>
      <c r="S43" s="63"/>
      <c r="T43" s="118"/>
      <c r="U43" s="168" t="s">
        <v>72</v>
      </c>
      <c r="V43" s="63" t="e">
        <f>VLOOKUP(B43,Results!$AH$2:$AK$39,4,FALSE)</f>
        <v>#N/A</v>
      </c>
      <c r="W43" s="120"/>
      <c r="X43" s="34">
        <f>VLOOKUP(K43,Results!$A$3:$B$80,2,FALSE)</f>
        <v>163</v>
      </c>
      <c r="Y43" s="35"/>
      <c r="Z43" s="35">
        <f>VLOOKUP(P43,Results!$A$3:$B$87,2,FALSE)</f>
        <v>0</v>
      </c>
      <c r="AA43" s="35"/>
      <c r="AB43" s="35">
        <f>VLOOKUP(U43,Results!$A$3:$B$102,2,FALSE)</f>
        <v>0</v>
      </c>
      <c r="AC43" s="35"/>
      <c r="AD43" s="122"/>
      <c r="AE43" s="170">
        <f>SUM(X43:AB43)+AC43</f>
        <v>163</v>
      </c>
      <c r="AF43" s="107">
        <f t="shared" si="0"/>
        <v>35</v>
      </c>
    </row>
    <row r="44" spans="1:32" ht="18">
      <c r="A44" s="3"/>
      <c r="B44" s="130">
        <v>52</v>
      </c>
      <c r="C44" s="39" t="s">
        <v>116</v>
      </c>
      <c r="D44" s="41"/>
      <c r="E44" s="82"/>
      <c r="F44" s="85"/>
      <c r="G44" s="42">
        <v>1</v>
      </c>
      <c r="H44" s="64">
        <f>VLOOKUP(B44,Results!$D$3:$G$31,4,FALSE)</f>
        <v>0.001354976851851852</v>
      </c>
      <c r="I44" s="89">
        <v>13</v>
      </c>
      <c r="J44" s="118"/>
      <c r="K44" s="78">
        <f>VLOOKUP(B44,Results!$N$3:$Q$33,2,FALSE)</f>
        <v>11</v>
      </c>
      <c r="L44" s="90">
        <f>VLOOKUP(B44,Results!$N$3:$Q$33,4,FALSE)</f>
        <v>0.0013619907407407409</v>
      </c>
      <c r="M44" s="78"/>
      <c r="N44" s="63"/>
      <c r="O44" s="119"/>
      <c r="P44" s="78" t="str">
        <f>VLOOKUP(B44,Results!$X$2:$AA$31,2,FALSE)</f>
        <v>DNF</v>
      </c>
      <c r="Q44" s="90" t="str">
        <f>VLOOKUP(B44,Results!$X$3:$AA$31,4,FALSE)</f>
        <v>-</v>
      </c>
      <c r="R44" s="78"/>
      <c r="S44" s="63"/>
      <c r="T44" s="118"/>
      <c r="U44" s="168" t="s">
        <v>72</v>
      </c>
      <c r="V44" s="63" t="e">
        <f>VLOOKUP(B44,Results!$AH$2:$AK$39,4,FALSE)</f>
        <v>#N/A</v>
      </c>
      <c r="W44" s="120"/>
      <c r="X44" s="34">
        <f>VLOOKUP(K44,Results!$A$3:$B$80,2,FALSE)</f>
        <v>117</v>
      </c>
      <c r="Y44" s="35"/>
      <c r="Z44" s="35">
        <f>VLOOKUP(P44,Results!$A$3:$B$87,2,FALSE)</f>
        <v>0</v>
      </c>
      <c r="AA44" s="35"/>
      <c r="AB44" s="35">
        <f>VLOOKUP(U44,Results!$A$3:$B$102,2,FALSE)</f>
        <v>0</v>
      </c>
      <c r="AC44" s="35"/>
      <c r="AD44" s="122"/>
      <c r="AE44" s="170">
        <f>SUM(X44:AB44)+AC44</f>
        <v>117</v>
      </c>
      <c r="AF44" s="107">
        <f t="shared" si="0"/>
        <v>36</v>
      </c>
    </row>
    <row r="45" spans="1:35" ht="18" hidden="1">
      <c r="A45" s="3"/>
      <c r="B45" s="130">
        <v>23</v>
      </c>
      <c r="C45" s="39" t="s">
        <v>97</v>
      </c>
      <c r="D45" s="41" t="s">
        <v>22</v>
      </c>
      <c r="E45" s="82" t="s">
        <v>35</v>
      </c>
      <c r="F45" s="85"/>
      <c r="G45" s="42">
        <v>2</v>
      </c>
      <c r="H45" s="64" t="s">
        <v>210</v>
      </c>
      <c r="I45" s="89" t="s">
        <v>210</v>
      </c>
      <c r="J45" s="118"/>
      <c r="K45" s="78"/>
      <c r="L45" s="90"/>
      <c r="M45" s="78" t="s">
        <v>72</v>
      </c>
      <c r="N45" s="63" t="e">
        <f>VLOOKUP(B45,Results!$S$3:$V$28,4,FALSE)</f>
        <v>#N/A</v>
      </c>
      <c r="O45" s="119">
        <v>1</v>
      </c>
      <c r="P45" s="78"/>
      <c r="Q45" s="90"/>
      <c r="R45" s="78" t="s">
        <v>72</v>
      </c>
      <c r="S45" s="63" t="e">
        <f>VLOOKUP(B45,Results!$AC$3:$AF$29,4,FALSE)</f>
        <v>#N/A</v>
      </c>
      <c r="T45" s="118"/>
      <c r="U45" s="168" t="e">
        <f>VLOOKUP(B45,Results!$AH$2:$AK$50,2,FALSE)</f>
        <v>#N/A</v>
      </c>
      <c r="V45" s="63" t="e">
        <f>VLOOKUP(B45,Results!$AH$2:$AK$39,4,FALSE)</f>
        <v>#N/A</v>
      </c>
      <c r="W45" s="120"/>
      <c r="X45" s="34"/>
      <c r="Y45" s="35">
        <f>VLOOKUP(M45,Results!$A$3:$B$86,2,FALSE)</f>
        <v>0</v>
      </c>
      <c r="Z45" s="35"/>
      <c r="AA45" s="35">
        <f>VLOOKUP(R45,Results!$A$3:$B$86,2,FALSE)</f>
        <v>0</v>
      </c>
      <c r="AB45" s="35" t="e">
        <f>VLOOKUP(U45,Results!$A$3:$B$102,2,FALSE)</f>
        <v>#N/A</v>
      </c>
      <c r="AC45" s="35"/>
      <c r="AD45" s="122"/>
      <c r="AE45" s="170" t="e">
        <f>SUM(X45:AB45)+AC45</f>
        <v>#N/A</v>
      </c>
      <c r="AF45" s="107">
        <f t="shared" si="0"/>
        <v>37</v>
      </c>
      <c r="AI45" s="36"/>
    </row>
    <row r="46" spans="1:32" ht="18">
      <c r="A46" s="3"/>
      <c r="B46" s="130">
        <v>65</v>
      </c>
      <c r="C46" s="39" t="s">
        <v>47</v>
      </c>
      <c r="D46" s="41" t="s">
        <v>22</v>
      </c>
      <c r="E46" s="82" t="s">
        <v>33</v>
      </c>
      <c r="F46" s="84"/>
      <c r="G46" s="42">
        <v>2</v>
      </c>
      <c r="H46" s="64">
        <f>VLOOKUP(B46,Results!$I$3:$L$30,4,FALSE)</f>
        <v>0.0013191203703703705</v>
      </c>
      <c r="I46" s="89">
        <v>4</v>
      </c>
      <c r="J46" s="118"/>
      <c r="K46" s="78"/>
      <c r="L46" s="90"/>
      <c r="M46" s="78" t="str">
        <f>VLOOKUP(B46,Results!$S$3:$V$28,2,FALSE)</f>
        <v>DNF</v>
      </c>
      <c r="N46" s="63">
        <f>VLOOKUP(B46,Results!$S$3:$V$28,4,FALSE)</f>
        <v>0.0013323958333333332</v>
      </c>
      <c r="O46" s="119"/>
      <c r="P46" s="78"/>
      <c r="Q46" s="90"/>
      <c r="R46" s="78" t="str">
        <f>VLOOKUP(B46,Results!$AC$3:$AF$30,2,FALSE)</f>
        <v>DNF</v>
      </c>
      <c r="S46" s="63">
        <f>VLOOKUP(B46,Results!$AC$3:$AF$29,4,FALSE)</f>
        <v>0.001337037037037037</v>
      </c>
      <c r="T46" s="118"/>
      <c r="U46" s="168" t="s">
        <v>72</v>
      </c>
      <c r="V46" s="63" t="e">
        <f>VLOOKUP(B46,Results!$AH$2:$AK$39,4,FALSE)</f>
        <v>#N/A</v>
      </c>
      <c r="W46" s="120"/>
      <c r="X46" s="34"/>
      <c r="Y46" s="35">
        <f>VLOOKUP(M46,Results!$A$3:$B$86,2,FALSE)</f>
        <v>0</v>
      </c>
      <c r="Z46" s="35"/>
      <c r="AA46" s="35">
        <f>VLOOKUP(R46,Results!$A$3:$B$86,2,FALSE)</f>
        <v>0</v>
      </c>
      <c r="AB46" s="35">
        <f>VLOOKUP(U46,Results!$A$3:$B$102,2,FALSE)</f>
        <v>0</v>
      </c>
      <c r="AC46" s="35"/>
      <c r="AD46" s="122"/>
      <c r="AE46" s="170">
        <f>SUM(X46:AB46)+AC46</f>
        <v>0</v>
      </c>
      <c r="AF46" s="107">
        <f t="shared" si="0"/>
        <v>38</v>
      </c>
    </row>
    <row r="47" spans="1:32" ht="18">
      <c r="A47" s="3"/>
      <c r="B47" s="130"/>
      <c r="C47" s="39"/>
      <c r="D47" s="41"/>
      <c r="E47" s="82"/>
      <c r="F47" s="85"/>
      <c r="G47" s="30"/>
      <c r="H47" s="64"/>
      <c r="I47" s="89"/>
      <c r="J47" s="118"/>
      <c r="K47" s="78"/>
      <c r="L47" s="90"/>
      <c r="M47" s="78"/>
      <c r="N47" s="63"/>
      <c r="O47" s="119">
        <v>2</v>
      </c>
      <c r="P47" s="78"/>
      <c r="Q47" s="90"/>
      <c r="R47" s="78"/>
      <c r="S47" s="63"/>
      <c r="T47" s="118"/>
      <c r="U47" s="80"/>
      <c r="V47" s="63"/>
      <c r="W47" s="120"/>
      <c r="X47" s="34"/>
      <c r="Y47" s="35"/>
      <c r="Z47" s="35"/>
      <c r="AA47" s="35"/>
      <c r="AB47" s="35"/>
      <c r="AC47" s="35"/>
      <c r="AD47" s="122"/>
      <c r="AE47" s="170">
        <f>SUM(X47:AB47)+AC47</f>
        <v>0</v>
      </c>
      <c r="AF47" s="107">
        <f t="shared" si="0"/>
        <v>39</v>
      </c>
    </row>
    <row r="48" spans="1:32" ht="18">
      <c r="A48" s="3"/>
      <c r="B48" s="130"/>
      <c r="C48" s="39"/>
      <c r="D48" s="41"/>
      <c r="E48" s="82"/>
      <c r="F48" s="86"/>
      <c r="G48" s="42"/>
      <c r="H48" s="64"/>
      <c r="I48" s="89"/>
      <c r="J48" s="118"/>
      <c r="K48" s="78"/>
      <c r="L48" s="90"/>
      <c r="M48" s="78"/>
      <c r="N48" s="63"/>
      <c r="O48" s="119"/>
      <c r="P48" s="78"/>
      <c r="Q48" s="90"/>
      <c r="R48" s="78"/>
      <c r="S48" s="63"/>
      <c r="T48" s="118"/>
      <c r="U48" s="80"/>
      <c r="V48" s="63"/>
      <c r="W48" s="120"/>
      <c r="X48" s="34"/>
      <c r="Y48" s="35"/>
      <c r="Z48" s="35"/>
      <c r="AA48" s="35"/>
      <c r="AB48" s="35"/>
      <c r="AC48" s="35"/>
      <c r="AD48" s="122"/>
      <c r="AE48" s="170">
        <f>SUM(X48:AB48)+AC48</f>
        <v>0</v>
      </c>
      <c r="AF48" s="107">
        <f t="shared" si="0"/>
        <v>40</v>
      </c>
    </row>
    <row r="49" spans="1:32" ht="18">
      <c r="A49" s="3"/>
      <c r="B49" s="130"/>
      <c r="C49" s="39"/>
      <c r="D49" s="41"/>
      <c r="E49" s="82"/>
      <c r="F49" s="85"/>
      <c r="G49" s="42"/>
      <c r="H49" s="64"/>
      <c r="I49" s="89"/>
      <c r="J49" s="118"/>
      <c r="K49" s="78"/>
      <c r="L49" s="90"/>
      <c r="M49" s="78"/>
      <c r="N49" s="63"/>
      <c r="O49" s="119">
        <v>2</v>
      </c>
      <c r="P49" s="78"/>
      <c r="Q49" s="90"/>
      <c r="R49" s="78"/>
      <c r="S49" s="63"/>
      <c r="T49" s="118"/>
      <c r="U49" s="80"/>
      <c r="V49" s="63"/>
      <c r="W49" s="120"/>
      <c r="X49" s="34"/>
      <c r="Y49" s="35"/>
      <c r="Z49" s="35"/>
      <c r="AA49" s="35"/>
      <c r="AB49" s="35"/>
      <c r="AC49" s="35"/>
      <c r="AD49" s="122"/>
      <c r="AE49" s="170">
        <f>SUM(X49:AB49)+AC49</f>
        <v>0</v>
      </c>
      <c r="AF49" s="107">
        <f t="shared" si="0"/>
        <v>41</v>
      </c>
    </row>
    <row r="50" spans="1:32" ht="18">
      <c r="A50" s="3"/>
      <c r="B50" s="131"/>
      <c r="C50" s="39"/>
      <c r="D50" s="41"/>
      <c r="E50" s="31"/>
      <c r="F50" s="84"/>
      <c r="G50" s="42"/>
      <c r="H50" s="64"/>
      <c r="I50" s="89"/>
      <c r="J50" s="118"/>
      <c r="K50" s="78"/>
      <c r="L50" s="90"/>
      <c r="M50" s="78"/>
      <c r="N50" s="63"/>
      <c r="O50" s="119">
        <v>1</v>
      </c>
      <c r="P50" s="78"/>
      <c r="Q50" s="90"/>
      <c r="R50" s="78"/>
      <c r="S50" s="63"/>
      <c r="T50" s="118"/>
      <c r="U50" s="80"/>
      <c r="V50" s="63"/>
      <c r="W50" s="120"/>
      <c r="X50" s="34"/>
      <c r="Y50" s="35"/>
      <c r="Z50" s="35"/>
      <c r="AA50" s="35"/>
      <c r="AB50" s="35"/>
      <c r="AC50" s="35"/>
      <c r="AD50" s="122"/>
      <c r="AE50" s="170">
        <f>SUM(X50:AB50)+AC50</f>
        <v>0</v>
      </c>
      <c r="AF50" s="107">
        <f t="shared" si="0"/>
        <v>42</v>
      </c>
    </row>
    <row r="51" spans="1:32" ht="18.75" hidden="1" thickBot="1">
      <c r="A51" s="3"/>
      <c r="B51" s="53">
        <v>116</v>
      </c>
      <c r="C51" s="55" t="s">
        <v>95</v>
      </c>
      <c r="D51" s="54" t="s">
        <v>61</v>
      </c>
      <c r="E51" s="83">
        <v>318</v>
      </c>
      <c r="F51" s="109"/>
      <c r="G51" s="125">
        <v>2</v>
      </c>
      <c r="H51" s="126" t="e">
        <f>VLOOKUP(B51,Results!$I$3:$L$30,4,FALSE)</f>
        <v>#N/A</v>
      </c>
      <c r="I51" s="127">
        <v>51</v>
      </c>
      <c r="J51" s="118"/>
      <c r="K51" s="92"/>
      <c r="L51" s="128"/>
      <c r="M51" s="92" t="e">
        <f>VLOOKUP(B51,Results!$S$3:$V$28,2,FALSE)</f>
        <v>#N/A</v>
      </c>
      <c r="N51" s="110" t="e">
        <f>VLOOKUP(B51,Results!$S$3:$V$28,4,FALSE)</f>
        <v>#N/A</v>
      </c>
      <c r="O51" s="119">
        <v>1</v>
      </c>
      <c r="P51" s="92"/>
      <c r="Q51" s="128"/>
      <c r="R51" s="92" t="e">
        <f>VLOOKUP(B51,Results!$AC$3:$AF$30,2,FALSE)</f>
        <v>#N/A</v>
      </c>
      <c r="S51" s="110" t="e">
        <f>VLOOKUP(B51,Results!$AC$3:$AF$29,4,FALSE)</f>
        <v>#N/A</v>
      </c>
      <c r="T51" s="118"/>
      <c r="U51" s="80" t="e">
        <f>VLOOKUP(B51,Results!$AH$2:$AK$39,2,FALSE)</f>
        <v>#N/A</v>
      </c>
      <c r="V51" s="63" t="e">
        <f>VLOOKUP(B51,Results!$AH$2:$AK$39,4,FALSE)</f>
        <v>#N/A</v>
      </c>
      <c r="W51" s="120"/>
      <c r="X51" s="93"/>
      <c r="Y51" s="94" t="e">
        <f>VLOOKUP(M51,Results!$A$3:$B$86,2,FALSE)</f>
        <v>#N/A</v>
      </c>
      <c r="Z51" s="94"/>
      <c r="AA51" s="94" t="e">
        <f>VLOOKUP(R51,Results!$A$3:$B$86,2,FALSE)</f>
        <v>#N/A</v>
      </c>
      <c r="AB51" s="94" t="e">
        <f>VLOOKUP(U51,Results!$A$3:$B$102,2,FALSE)</f>
        <v>#N/A</v>
      </c>
      <c r="AC51" s="94"/>
      <c r="AD51" s="129"/>
      <c r="AE51" s="108" t="e">
        <f>AC51+AB51+AA51+Z51+Y51+X51</f>
        <v>#N/A</v>
      </c>
      <c r="AF51" s="107">
        <f>AF50+1</f>
        <v>43</v>
      </c>
    </row>
    <row r="52" spans="1:28" ht="15">
      <c r="A52" s="3"/>
      <c r="I52" s="2"/>
      <c r="AA52" s="43"/>
      <c r="AB52" s="43"/>
    </row>
    <row r="53" spans="1:32" ht="18">
      <c r="A53" s="3"/>
      <c r="C53" s="73" t="s">
        <v>25</v>
      </c>
      <c r="G53" s="44"/>
      <c r="I53" s="2"/>
      <c r="N53" s="45"/>
      <c r="P53" s="45"/>
      <c r="Q53" s="45"/>
      <c r="R53" s="81" t="s">
        <v>36</v>
      </c>
      <c r="S53" s="72" t="s">
        <v>37</v>
      </c>
      <c r="U53" s="45"/>
      <c r="V53" s="45"/>
      <c r="X53" s="46"/>
      <c r="Y53" s="182" t="s">
        <v>31</v>
      </c>
      <c r="Z53" s="182"/>
      <c r="AA53" s="182"/>
      <c r="AB53" s="182"/>
      <c r="AC53" s="182"/>
      <c r="AD53" s="182"/>
      <c r="AE53" s="182"/>
      <c r="AF53" s="182"/>
    </row>
    <row r="54" spans="1:32" ht="18">
      <c r="A54" s="3"/>
      <c r="G54" s="44"/>
      <c r="I54" s="2"/>
      <c r="L54" s="47"/>
      <c r="N54" s="47"/>
      <c r="O54" s="47"/>
      <c r="Q54" s="47"/>
      <c r="S54" s="47"/>
      <c r="T54" s="47"/>
      <c r="V54" s="48"/>
      <c r="Y54" s="182" t="s">
        <v>12</v>
      </c>
      <c r="Z54" s="182"/>
      <c r="AA54" s="182"/>
      <c r="AB54" s="182"/>
      <c r="AC54" s="182"/>
      <c r="AD54" s="182"/>
      <c r="AE54" s="182"/>
      <c r="AF54" s="182"/>
    </row>
    <row r="55" spans="1:34" ht="18">
      <c r="A55" s="3"/>
      <c r="C55" s="52" t="s">
        <v>11</v>
      </c>
      <c r="I55" s="2"/>
      <c r="W55" s="49"/>
      <c r="X55" s="50"/>
      <c r="Y55" s="50"/>
      <c r="Z55" s="50"/>
      <c r="AA55" s="50"/>
      <c r="AB55" s="50"/>
      <c r="AC55" s="50"/>
      <c r="AD55" s="50"/>
      <c r="AE55" s="74"/>
      <c r="AF55" s="50"/>
      <c r="AG55" s="50"/>
      <c r="AH55" s="50"/>
    </row>
    <row r="56" spans="1:34" ht="18">
      <c r="A56" s="3"/>
      <c r="I56" s="2"/>
      <c r="U56" s="46"/>
      <c r="AD56" s="50"/>
      <c r="AE56" s="74"/>
      <c r="AF56" s="50"/>
      <c r="AG56" s="50"/>
      <c r="AH56" s="51"/>
    </row>
    <row r="57" spans="1:34" ht="18">
      <c r="A57" s="3"/>
      <c r="I57" s="2"/>
      <c r="Z57" s="52"/>
      <c r="AA57" s="52"/>
      <c r="AB57" s="52"/>
      <c r="AC57" s="52"/>
      <c r="AD57" s="52"/>
      <c r="AE57" s="75"/>
      <c r="AF57" s="52"/>
      <c r="AG57" s="52"/>
      <c r="AH57" s="52"/>
    </row>
    <row r="58" spans="1:34" ht="18">
      <c r="A58" s="1"/>
      <c r="I58" s="2"/>
      <c r="Z58" s="52"/>
      <c r="AA58" s="52"/>
      <c r="AB58" s="52"/>
      <c r="AC58" s="52"/>
      <c r="AD58" s="52"/>
      <c r="AE58" s="75"/>
      <c r="AF58" s="52"/>
      <c r="AG58" s="52"/>
      <c r="AH58" s="52"/>
    </row>
    <row r="59" spans="1:9" ht="15">
      <c r="A59" s="1"/>
      <c r="I59" s="2"/>
    </row>
    <row r="60" spans="1:9" ht="15">
      <c r="A60" s="1"/>
      <c r="B60" s="56"/>
      <c r="I60" s="2"/>
    </row>
  </sheetData>
  <sheetProtection/>
  <mergeCells count="5">
    <mergeCell ref="Y53:AF53"/>
    <mergeCell ref="Y54:AF54"/>
    <mergeCell ref="B2:AF2"/>
    <mergeCell ref="B3:AF3"/>
    <mergeCell ref="G7:I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2"/>
  <sheetViews>
    <sheetView zoomScalePageLayoutView="0" workbookViewId="0" topLeftCell="U1">
      <selection activeCell="AD8" sqref="AD8"/>
    </sheetView>
  </sheetViews>
  <sheetFormatPr defaultColWidth="9.140625" defaultRowHeight="12.75"/>
  <cols>
    <col min="1" max="1" width="10.8515625" style="0" customWidth="1"/>
    <col min="2" max="2" width="12.140625" style="0" customWidth="1"/>
    <col min="3" max="3" width="3.28125" style="0" customWidth="1"/>
    <col min="4" max="4" width="7.140625" style="0" customWidth="1"/>
    <col min="5" max="5" width="6.140625" style="0" customWidth="1"/>
    <col min="6" max="6" width="22.28125" style="0" customWidth="1"/>
    <col min="8" max="8" width="3.7109375" style="0" customWidth="1"/>
    <col min="9" max="9" width="7.28125" style="0" customWidth="1"/>
    <col min="10" max="10" width="4.421875" style="0" customWidth="1"/>
    <col min="11" max="11" width="21.421875" style="0" customWidth="1"/>
    <col min="13" max="13" width="3.8515625" style="0" customWidth="1"/>
    <col min="14" max="14" width="7.00390625" style="0" customWidth="1"/>
    <col min="15" max="15" width="6.28125" style="0" customWidth="1"/>
    <col min="16" max="16" width="23.421875" style="0" customWidth="1"/>
    <col min="18" max="18" width="3.57421875" style="0" customWidth="1"/>
    <col min="19" max="19" width="6.140625" style="0" customWidth="1"/>
    <col min="20" max="20" width="6.421875" style="0" customWidth="1"/>
    <col min="21" max="21" width="24.7109375" style="0" customWidth="1"/>
    <col min="23" max="23" width="4.421875" style="0" customWidth="1"/>
    <col min="24" max="24" width="6.421875" style="0" customWidth="1"/>
    <col min="25" max="25" width="5.8515625" style="0" customWidth="1"/>
    <col min="26" max="26" width="23.421875" style="0" customWidth="1"/>
    <col min="28" max="28" width="4.28125" style="0" customWidth="1"/>
    <col min="29" max="29" width="7.421875" style="0" customWidth="1"/>
    <col min="30" max="30" width="6.421875" style="0" customWidth="1"/>
    <col min="31" max="31" width="23.28125" style="0" customWidth="1"/>
    <col min="33" max="33" width="2.421875" style="0" customWidth="1"/>
    <col min="36" max="36" width="23.421875" style="0" customWidth="1"/>
    <col min="38" max="38" width="3.421875" style="0" customWidth="1"/>
    <col min="39" max="39" width="7.00390625" style="0" customWidth="1"/>
    <col min="40" max="40" width="6.28125" style="0" customWidth="1"/>
    <col min="41" max="41" width="27.7109375" style="0" customWidth="1"/>
  </cols>
  <sheetData>
    <row r="1" spans="6:41" ht="12.75">
      <c r="F1" s="65" t="s">
        <v>76</v>
      </c>
      <c r="K1" s="65" t="s">
        <v>77</v>
      </c>
      <c r="P1" s="65" t="s">
        <v>78</v>
      </c>
      <c r="U1" s="65" t="s">
        <v>79</v>
      </c>
      <c r="Z1" s="65" t="s">
        <v>80</v>
      </c>
      <c r="AE1" s="65" t="s">
        <v>81</v>
      </c>
      <c r="AJ1" s="65" t="s">
        <v>82</v>
      </c>
      <c r="AO1" s="65" t="s">
        <v>83</v>
      </c>
    </row>
    <row r="2" spans="1:42" ht="12.75">
      <c r="A2" s="2" t="s">
        <v>3</v>
      </c>
      <c r="B2" s="2" t="s">
        <v>113</v>
      </c>
      <c r="D2" t="s">
        <v>68</v>
      </c>
      <c r="E2" t="s">
        <v>74</v>
      </c>
      <c r="F2" t="s">
        <v>0</v>
      </c>
      <c r="G2" t="s">
        <v>69</v>
      </c>
      <c r="I2" t="s">
        <v>68</v>
      </c>
      <c r="J2" t="s">
        <v>74</v>
      </c>
      <c r="K2" t="s">
        <v>0</v>
      </c>
      <c r="L2" t="s">
        <v>69</v>
      </c>
      <c r="N2" t="s">
        <v>68</v>
      </c>
      <c r="O2" t="s">
        <v>74</v>
      </c>
      <c r="P2" t="s">
        <v>0</v>
      </c>
      <c r="Q2" t="s">
        <v>69</v>
      </c>
      <c r="S2" t="s">
        <v>68</v>
      </c>
      <c r="T2" t="s">
        <v>74</v>
      </c>
      <c r="U2" t="s">
        <v>0</v>
      </c>
      <c r="V2" t="s">
        <v>69</v>
      </c>
      <c r="X2" t="s">
        <v>5</v>
      </c>
      <c r="Y2" t="s">
        <v>104</v>
      </c>
      <c r="Z2" t="s">
        <v>87</v>
      </c>
      <c r="AA2" t="s">
        <v>88</v>
      </c>
      <c r="AC2" t="s">
        <v>68</v>
      </c>
      <c r="AD2" t="s">
        <v>74</v>
      </c>
      <c r="AE2" t="s">
        <v>0</v>
      </c>
      <c r="AF2" t="s">
        <v>69</v>
      </c>
      <c r="AH2" t="s">
        <v>109</v>
      </c>
      <c r="AI2" t="s">
        <v>108</v>
      </c>
      <c r="AJ2" t="s">
        <v>110</v>
      </c>
      <c r="AK2" t="s">
        <v>111</v>
      </c>
      <c r="AM2" t="s">
        <v>5</v>
      </c>
      <c r="AN2" t="s">
        <v>74</v>
      </c>
      <c r="AO2" t="s">
        <v>87</v>
      </c>
      <c r="AP2" t="s">
        <v>88</v>
      </c>
    </row>
    <row r="3" spans="1:42" ht="12.75">
      <c r="A3" s="2">
        <v>1</v>
      </c>
      <c r="B3" s="2">
        <v>200</v>
      </c>
      <c r="D3">
        <v>514</v>
      </c>
      <c r="E3">
        <v>1</v>
      </c>
      <c r="F3" t="s">
        <v>119</v>
      </c>
      <c r="G3" s="138">
        <v>0.0013060069444444445</v>
      </c>
      <c r="I3">
        <v>66</v>
      </c>
      <c r="J3">
        <v>1</v>
      </c>
      <c r="K3" s="76" t="s">
        <v>169</v>
      </c>
      <c r="L3" s="138">
        <v>0.0013109374999999998</v>
      </c>
      <c r="N3">
        <v>514</v>
      </c>
      <c r="O3">
        <v>1</v>
      </c>
      <c r="P3" s="76" t="s">
        <v>119</v>
      </c>
      <c r="Q3" s="76">
        <v>0.0013141435185185185</v>
      </c>
      <c r="S3">
        <v>66</v>
      </c>
      <c r="T3">
        <v>1</v>
      </c>
      <c r="U3" t="s">
        <v>169</v>
      </c>
      <c r="V3" s="76">
        <v>0.001316863425925926</v>
      </c>
      <c r="X3">
        <v>514</v>
      </c>
      <c r="Y3">
        <v>1</v>
      </c>
      <c r="Z3" s="76" t="s">
        <v>119</v>
      </c>
      <c r="AA3" s="76">
        <v>0.0013088657407407406</v>
      </c>
      <c r="AC3">
        <v>36</v>
      </c>
      <c r="AD3">
        <v>1</v>
      </c>
      <c r="AE3" t="s">
        <v>192</v>
      </c>
      <c r="AF3" s="76">
        <v>0.0013358101851851853</v>
      </c>
      <c r="AH3">
        <v>514</v>
      </c>
      <c r="AI3">
        <v>1</v>
      </c>
      <c r="AJ3" t="s">
        <v>119</v>
      </c>
      <c r="AK3" s="76">
        <v>0.001305011574074074</v>
      </c>
      <c r="AM3">
        <v>47</v>
      </c>
      <c r="AN3">
        <v>1</v>
      </c>
      <c r="AO3" t="s">
        <v>30</v>
      </c>
      <c r="AP3" s="76">
        <v>0.0009738078703703704</v>
      </c>
    </row>
    <row r="4" spans="1:42" ht="12.75">
      <c r="A4" s="2">
        <v>2</v>
      </c>
      <c r="B4" s="2">
        <v>185</v>
      </c>
      <c r="D4">
        <v>84</v>
      </c>
      <c r="E4">
        <v>2</v>
      </c>
      <c r="F4" t="s">
        <v>122</v>
      </c>
      <c r="G4" s="138">
        <v>0.0013101851851851853</v>
      </c>
      <c r="I4">
        <v>91</v>
      </c>
      <c r="J4">
        <v>2</v>
      </c>
      <c r="K4" s="76" t="s">
        <v>170</v>
      </c>
      <c r="L4" s="138">
        <v>0.0013166319444444443</v>
      </c>
      <c r="N4">
        <v>84</v>
      </c>
      <c r="O4">
        <v>2</v>
      </c>
      <c r="P4" s="76" t="s">
        <v>122</v>
      </c>
      <c r="Q4" s="76">
        <v>0.0013151967592592592</v>
      </c>
      <c r="S4">
        <v>35</v>
      </c>
      <c r="T4">
        <v>2</v>
      </c>
      <c r="U4" t="s">
        <v>176</v>
      </c>
      <c r="V4" s="76">
        <v>0.0013233449074074074</v>
      </c>
      <c r="X4">
        <v>18</v>
      </c>
      <c r="Y4">
        <v>2</v>
      </c>
      <c r="Z4" s="76" t="s">
        <v>125</v>
      </c>
      <c r="AA4" s="76">
        <v>0.001313715277777778</v>
      </c>
      <c r="AC4">
        <v>75</v>
      </c>
      <c r="AD4">
        <v>2</v>
      </c>
      <c r="AE4" t="s">
        <v>179</v>
      </c>
      <c r="AF4" s="76">
        <v>0.0013242592592592594</v>
      </c>
      <c r="AH4">
        <v>66</v>
      </c>
      <c r="AI4">
        <v>2</v>
      </c>
      <c r="AJ4" t="s">
        <v>169</v>
      </c>
      <c r="AK4" s="76">
        <v>0.0013033912037037035</v>
      </c>
      <c r="AM4">
        <v>7</v>
      </c>
      <c r="AN4">
        <v>2</v>
      </c>
      <c r="AO4" t="s">
        <v>54</v>
      </c>
      <c r="AP4" s="76">
        <v>0.0009685069444444445</v>
      </c>
    </row>
    <row r="5" spans="1:42" ht="12.75">
      <c r="A5" s="2">
        <v>3</v>
      </c>
      <c r="B5" s="2">
        <v>173</v>
      </c>
      <c r="D5">
        <v>18</v>
      </c>
      <c r="E5">
        <v>3</v>
      </c>
      <c r="F5" t="s">
        <v>125</v>
      </c>
      <c r="G5" s="138">
        <v>0.001311886574074074</v>
      </c>
      <c r="I5">
        <v>100</v>
      </c>
      <c r="J5">
        <v>3</v>
      </c>
      <c r="K5" s="76" t="s">
        <v>172</v>
      </c>
      <c r="L5" s="138">
        <v>0.0013190972222222222</v>
      </c>
      <c r="N5">
        <v>47</v>
      </c>
      <c r="O5">
        <v>3</v>
      </c>
      <c r="P5" s="76" t="s">
        <v>129</v>
      </c>
      <c r="Q5" s="76">
        <v>0.0013254861111111113</v>
      </c>
      <c r="S5">
        <v>91</v>
      </c>
      <c r="T5">
        <v>3</v>
      </c>
      <c r="U5" t="s">
        <v>170</v>
      </c>
      <c r="V5" s="76">
        <v>0.001326377314814815</v>
      </c>
      <c r="X5">
        <v>99</v>
      </c>
      <c r="Y5">
        <v>3</v>
      </c>
      <c r="Z5" s="76" t="s">
        <v>136</v>
      </c>
      <c r="AA5" s="76">
        <v>0.0013304513888888888</v>
      </c>
      <c r="AC5">
        <v>222</v>
      </c>
      <c r="AD5">
        <v>3</v>
      </c>
      <c r="AE5" t="s">
        <v>184</v>
      </c>
      <c r="AF5" s="76">
        <v>0.0013298842592592592</v>
      </c>
      <c r="AH5">
        <v>18</v>
      </c>
      <c r="AI5">
        <v>3</v>
      </c>
      <c r="AJ5" t="s">
        <v>125</v>
      </c>
      <c r="AK5" s="76">
        <v>0.0013150810185185186</v>
      </c>
      <c r="AM5">
        <v>72</v>
      </c>
      <c r="AN5">
        <v>3</v>
      </c>
      <c r="AO5" t="s">
        <v>17</v>
      </c>
      <c r="AP5" s="76">
        <v>0.0009632638888888889</v>
      </c>
    </row>
    <row r="6" spans="1:42" ht="12.75">
      <c r="A6" s="2">
        <v>4</v>
      </c>
      <c r="B6" s="2">
        <v>163</v>
      </c>
      <c r="D6">
        <v>47</v>
      </c>
      <c r="E6">
        <v>4</v>
      </c>
      <c r="F6" t="s">
        <v>129</v>
      </c>
      <c r="G6" s="138">
        <v>0.0013264120370370372</v>
      </c>
      <c r="I6">
        <v>65</v>
      </c>
      <c r="J6">
        <v>4</v>
      </c>
      <c r="K6" s="76" t="s">
        <v>174</v>
      </c>
      <c r="L6" s="138">
        <v>0.0013191203703703705</v>
      </c>
      <c r="N6">
        <v>707</v>
      </c>
      <c r="O6">
        <v>4</v>
      </c>
      <c r="P6" s="76" t="s">
        <v>139</v>
      </c>
      <c r="Q6" s="76">
        <v>0.0013257175925925927</v>
      </c>
      <c r="S6">
        <v>100</v>
      </c>
      <c r="T6">
        <v>4</v>
      </c>
      <c r="U6" t="s">
        <v>172</v>
      </c>
      <c r="V6" s="76">
        <v>0.0013235416666666667</v>
      </c>
      <c r="X6">
        <v>84</v>
      </c>
      <c r="Y6">
        <v>4</v>
      </c>
      <c r="Z6" s="76" t="s">
        <v>122</v>
      </c>
      <c r="AA6" s="76">
        <v>0.001316273148148148</v>
      </c>
      <c r="AC6">
        <v>60</v>
      </c>
      <c r="AD6">
        <v>5</v>
      </c>
      <c r="AE6" t="s">
        <v>202</v>
      </c>
      <c r="AF6" s="76">
        <v>0.0013499652777777778</v>
      </c>
      <c r="AH6">
        <v>84</v>
      </c>
      <c r="AI6">
        <v>4</v>
      </c>
      <c r="AJ6" t="s">
        <v>122</v>
      </c>
      <c r="AK6" s="76">
        <v>0.001312638888888889</v>
      </c>
      <c r="AM6">
        <v>163</v>
      </c>
      <c r="AN6">
        <v>4</v>
      </c>
      <c r="AO6" t="s">
        <v>40</v>
      </c>
      <c r="AP6" s="76">
        <v>0.0009837731481481483</v>
      </c>
    </row>
    <row r="7" spans="1:42" ht="12.75">
      <c r="A7" s="2">
        <v>5</v>
      </c>
      <c r="B7" s="2">
        <v>154</v>
      </c>
      <c r="D7">
        <v>287</v>
      </c>
      <c r="E7">
        <v>5</v>
      </c>
      <c r="F7" t="s">
        <v>132</v>
      </c>
      <c r="G7" s="138">
        <v>0.0013290393518518519</v>
      </c>
      <c r="I7">
        <v>35</v>
      </c>
      <c r="J7">
        <v>5</v>
      </c>
      <c r="K7" s="76" t="s">
        <v>176</v>
      </c>
      <c r="L7" s="138">
        <v>0.0013199189814814816</v>
      </c>
      <c r="N7">
        <v>18</v>
      </c>
      <c r="O7">
        <v>5</v>
      </c>
      <c r="P7" s="76" t="s">
        <v>125</v>
      </c>
      <c r="Q7" s="76">
        <v>0.0013199074074074074</v>
      </c>
      <c r="S7">
        <v>222</v>
      </c>
      <c r="T7">
        <v>5</v>
      </c>
      <c r="U7" t="s">
        <v>184</v>
      </c>
      <c r="V7" s="76">
        <v>0.0013288425925925926</v>
      </c>
      <c r="X7">
        <v>67</v>
      </c>
      <c r="Y7">
        <v>5</v>
      </c>
      <c r="Z7" s="76" t="s">
        <v>141</v>
      </c>
      <c r="AA7" s="76">
        <v>0.0013313888888888887</v>
      </c>
      <c r="AC7">
        <v>66</v>
      </c>
      <c r="AD7">
        <v>4</v>
      </c>
      <c r="AE7" t="s">
        <v>169</v>
      </c>
      <c r="AF7" s="76">
        <v>0.001317013888888889</v>
      </c>
      <c r="AH7">
        <v>75</v>
      </c>
      <c r="AI7">
        <v>5</v>
      </c>
      <c r="AJ7" t="s">
        <v>179</v>
      </c>
      <c r="AK7" s="76">
        <v>0.0013170717592592594</v>
      </c>
      <c r="AM7">
        <v>36</v>
      </c>
      <c r="AN7">
        <v>5</v>
      </c>
      <c r="AO7" t="s">
        <v>57</v>
      </c>
      <c r="AP7" s="76">
        <v>0.0009847453703703704</v>
      </c>
    </row>
    <row r="8" spans="1:42" ht="12.75">
      <c r="A8" s="2">
        <v>6</v>
      </c>
      <c r="B8" s="2">
        <v>146</v>
      </c>
      <c r="D8">
        <v>10</v>
      </c>
      <c r="E8">
        <v>6</v>
      </c>
      <c r="F8" t="s">
        <v>135</v>
      </c>
      <c r="G8" s="138">
        <v>0.0013300810185185184</v>
      </c>
      <c r="I8">
        <v>75</v>
      </c>
      <c r="J8">
        <v>6</v>
      </c>
      <c r="K8" s="76" t="s">
        <v>179</v>
      </c>
      <c r="L8" s="138">
        <v>0.001322511574074074</v>
      </c>
      <c r="N8">
        <v>287</v>
      </c>
      <c r="O8">
        <v>6</v>
      </c>
      <c r="P8" s="76" t="s">
        <v>132</v>
      </c>
      <c r="Q8" s="76">
        <v>0.001327650462962963</v>
      </c>
      <c r="S8">
        <v>75</v>
      </c>
      <c r="T8">
        <v>6</v>
      </c>
      <c r="U8" t="s">
        <v>179</v>
      </c>
      <c r="V8" s="76">
        <v>0.0013370254629629633</v>
      </c>
      <c r="X8">
        <v>47</v>
      </c>
      <c r="Y8">
        <v>6</v>
      </c>
      <c r="Z8" s="76" t="s">
        <v>129</v>
      </c>
      <c r="AA8" s="76">
        <v>0.0013177546296296297</v>
      </c>
      <c r="AC8">
        <v>13</v>
      </c>
      <c r="AD8">
        <v>6</v>
      </c>
      <c r="AE8" t="s">
        <v>197</v>
      </c>
      <c r="AF8" s="76">
        <v>0.0013464699074074073</v>
      </c>
      <c r="AH8">
        <v>91</v>
      </c>
      <c r="AI8">
        <v>6</v>
      </c>
      <c r="AJ8" t="s">
        <v>170</v>
      </c>
      <c r="AK8" s="76">
        <v>0.0013137962962962962</v>
      </c>
      <c r="AM8">
        <v>12</v>
      </c>
      <c r="AN8">
        <v>6</v>
      </c>
      <c r="AO8" t="s">
        <v>46</v>
      </c>
      <c r="AP8" s="76">
        <v>0.0009826851851851852</v>
      </c>
    </row>
    <row r="9" spans="1:42" ht="12.75">
      <c r="A9" s="2">
        <v>7</v>
      </c>
      <c r="B9" s="2">
        <v>139</v>
      </c>
      <c r="D9">
        <v>99</v>
      </c>
      <c r="E9">
        <v>7</v>
      </c>
      <c r="F9" t="s">
        <v>136</v>
      </c>
      <c r="G9" s="138">
        <v>0.0013316666666666668</v>
      </c>
      <c r="I9">
        <v>58</v>
      </c>
      <c r="J9">
        <v>7</v>
      </c>
      <c r="K9" s="76" t="s">
        <v>181</v>
      </c>
      <c r="L9" s="138">
        <v>0.001331111111111111</v>
      </c>
      <c r="N9">
        <v>99</v>
      </c>
      <c r="O9">
        <v>7</v>
      </c>
      <c r="P9" s="76" t="s">
        <v>136</v>
      </c>
      <c r="Q9" s="76">
        <v>0.0013356712962962964</v>
      </c>
      <c r="S9">
        <v>105</v>
      </c>
      <c r="T9">
        <v>7</v>
      </c>
      <c r="U9" t="s">
        <v>172</v>
      </c>
      <c r="V9" s="76">
        <v>0.001339513888888889</v>
      </c>
      <c r="X9">
        <v>287</v>
      </c>
      <c r="Y9">
        <v>7</v>
      </c>
      <c r="Z9" s="76" t="s">
        <v>132</v>
      </c>
      <c r="AA9" s="76">
        <v>0.001328935185185185</v>
      </c>
      <c r="AC9">
        <v>105</v>
      </c>
      <c r="AD9">
        <v>7</v>
      </c>
      <c r="AE9" t="s">
        <v>172</v>
      </c>
      <c r="AF9" s="76">
        <v>0.0013469212962962964</v>
      </c>
      <c r="AH9">
        <v>35</v>
      </c>
      <c r="AI9">
        <v>7</v>
      </c>
      <c r="AJ9" t="s">
        <v>176</v>
      </c>
      <c r="AK9" s="76">
        <v>0.0013155092592592593</v>
      </c>
      <c r="AM9">
        <v>555</v>
      </c>
      <c r="AN9">
        <v>7</v>
      </c>
      <c r="AO9" t="s">
        <v>93</v>
      </c>
      <c r="AP9" s="76">
        <v>0.0009887499999999998</v>
      </c>
    </row>
    <row r="10" spans="1:42" ht="12.75">
      <c r="A10" s="2">
        <v>8</v>
      </c>
      <c r="B10" s="2">
        <v>133</v>
      </c>
      <c r="D10">
        <v>707</v>
      </c>
      <c r="E10">
        <v>8</v>
      </c>
      <c r="F10" t="s">
        <v>139</v>
      </c>
      <c r="G10" s="138">
        <v>0.0013359490740740743</v>
      </c>
      <c r="I10">
        <v>222</v>
      </c>
      <c r="J10">
        <v>8</v>
      </c>
      <c r="K10" s="76" t="s">
        <v>184</v>
      </c>
      <c r="L10" s="138">
        <v>0.001331550925925926</v>
      </c>
      <c r="N10">
        <v>67</v>
      </c>
      <c r="O10">
        <v>8</v>
      </c>
      <c r="P10" s="76" t="s">
        <v>141</v>
      </c>
      <c r="Q10" s="76">
        <v>0.0013456944444444445</v>
      </c>
      <c r="S10">
        <v>58</v>
      </c>
      <c r="T10">
        <v>8</v>
      </c>
      <c r="U10" t="s">
        <v>181</v>
      </c>
      <c r="V10" s="76">
        <v>0.0013402083333333332</v>
      </c>
      <c r="X10">
        <v>163</v>
      </c>
      <c r="Y10">
        <v>8</v>
      </c>
      <c r="Z10" s="76" t="s">
        <v>148</v>
      </c>
      <c r="AA10" s="76">
        <v>0.0013418518518518519</v>
      </c>
      <c r="AC10">
        <v>58</v>
      </c>
      <c r="AD10">
        <v>8</v>
      </c>
      <c r="AE10" t="s">
        <v>181</v>
      </c>
      <c r="AF10" s="76">
        <v>0.0013342245370370368</v>
      </c>
      <c r="AH10">
        <v>47</v>
      </c>
      <c r="AI10">
        <v>8</v>
      </c>
      <c r="AJ10" t="s">
        <v>129</v>
      </c>
      <c r="AK10" s="76">
        <v>0.001328935185185185</v>
      </c>
      <c r="AM10">
        <v>151</v>
      </c>
      <c r="AN10">
        <v>8</v>
      </c>
      <c r="AO10" t="s">
        <v>64</v>
      </c>
      <c r="AP10" s="76">
        <v>0.0009876620370370371</v>
      </c>
    </row>
    <row r="11" spans="1:42" ht="12.75">
      <c r="A11" s="2">
        <v>9</v>
      </c>
      <c r="B11" s="2">
        <v>127</v>
      </c>
      <c r="D11">
        <v>67</v>
      </c>
      <c r="E11">
        <v>9</v>
      </c>
      <c r="F11" t="s">
        <v>141</v>
      </c>
      <c r="G11" s="138">
        <v>0.0013400694444444443</v>
      </c>
      <c r="I11">
        <v>81</v>
      </c>
      <c r="J11">
        <v>9</v>
      </c>
      <c r="K11" s="76" t="s">
        <v>188</v>
      </c>
      <c r="L11" s="138">
        <v>0.001334050925925926</v>
      </c>
      <c r="N11">
        <v>163</v>
      </c>
      <c r="O11">
        <v>9</v>
      </c>
      <c r="P11" s="76" t="s">
        <v>148</v>
      </c>
      <c r="Q11" s="76">
        <v>0.0013596064814814816</v>
      </c>
      <c r="S11">
        <v>187</v>
      </c>
      <c r="T11">
        <v>9</v>
      </c>
      <c r="U11" t="s">
        <v>194</v>
      </c>
      <c r="V11" s="76">
        <v>0.0013387152777777779</v>
      </c>
      <c r="X11">
        <v>167</v>
      </c>
      <c r="Y11">
        <v>9</v>
      </c>
      <c r="Z11" s="76" t="s">
        <v>139</v>
      </c>
      <c r="AA11" s="76">
        <v>0.0013481018518518518</v>
      </c>
      <c r="AC11">
        <v>91</v>
      </c>
      <c r="AD11">
        <v>9</v>
      </c>
      <c r="AE11" t="s">
        <v>170</v>
      </c>
      <c r="AF11" s="76">
        <v>0.0013265856481481481</v>
      </c>
      <c r="AH11">
        <v>100</v>
      </c>
      <c r="AI11">
        <v>9</v>
      </c>
      <c r="AJ11" t="s">
        <v>172</v>
      </c>
      <c r="AK11" s="76">
        <v>0.001326099537037037</v>
      </c>
      <c r="AM11">
        <v>187</v>
      </c>
      <c r="AN11">
        <v>9</v>
      </c>
      <c r="AO11" t="s">
        <v>29</v>
      </c>
      <c r="AP11" s="76">
        <v>0.000978587962962963</v>
      </c>
    </row>
    <row r="12" spans="1:42" ht="12.75">
      <c r="A12" s="2">
        <v>10</v>
      </c>
      <c r="B12" s="2">
        <v>122</v>
      </c>
      <c r="D12">
        <v>555</v>
      </c>
      <c r="E12">
        <v>10</v>
      </c>
      <c r="F12" t="s">
        <v>144</v>
      </c>
      <c r="G12" s="138">
        <v>0.0013402546296296296</v>
      </c>
      <c r="I12">
        <v>105</v>
      </c>
      <c r="J12">
        <v>10</v>
      </c>
      <c r="K12" s="76" t="s">
        <v>172</v>
      </c>
      <c r="L12" s="138">
        <v>0.0013365162037037037</v>
      </c>
      <c r="N12">
        <v>20</v>
      </c>
      <c r="O12">
        <v>10</v>
      </c>
      <c r="P12" s="76" t="s">
        <v>153</v>
      </c>
      <c r="Q12" s="76">
        <v>0.0013539930555555553</v>
      </c>
      <c r="S12">
        <v>36</v>
      </c>
      <c r="T12">
        <v>10</v>
      </c>
      <c r="U12" t="s">
        <v>192</v>
      </c>
      <c r="V12" s="76">
        <v>0.0013410416666666666</v>
      </c>
      <c r="X12">
        <v>555</v>
      </c>
      <c r="Y12">
        <v>10</v>
      </c>
      <c r="Z12" s="76" t="s">
        <v>144</v>
      </c>
      <c r="AA12" s="76">
        <v>0.001335914351851852</v>
      </c>
      <c r="AC12">
        <v>81</v>
      </c>
      <c r="AD12">
        <v>10</v>
      </c>
      <c r="AE12" t="s">
        <v>188</v>
      </c>
      <c r="AF12" s="76">
        <v>0.0013527430555555556</v>
      </c>
      <c r="AH12">
        <v>36</v>
      </c>
      <c r="AI12">
        <v>10</v>
      </c>
      <c r="AJ12" t="s">
        <v>192</v>
      </c>
      <c r="AK12" s="76">
        <v>0.0013335879629629629</v>
      </c>
      <c r="AM12">
        <v>11</v>
      </c>
      <c r="AN12">
        <v>10</v>
      </c>
      <c r="AO12" t="s">
        <v>44</v>
      </c>
      <c r="AP12" s="76">
        <v>0.000982951388888889</v>
      </c>
    </row>
    <row r="13" spans="1:42" ht="12.75">
      <c r="A13" s="2">
        <v>11</v>
      </c>
      <c r="B13" s="2">
        <v>117</v>
      </c>
      <c r="D13">
        <v>167</v>
      </c>
      <c r="E13">
        <v>11</v>
      </c>
      <c r="F13" t="s">
        <v>139</v>
      </c>
      <c r="G13" s="138">
        <v>0.0013436805555555556</v>
      </c>
      <c r="I13">
        <v>36</v>
      </c>
      <c r="J13">
        <v>11</v>
      </c>
      <c r="K13" s="76" t="s">
        <v>192</v>
      </c>
      <c r="L13" s="138">
        <v>0.0013390972222222224</v>
      </c>
      <c r="N13">
        <v>52</v>
      </c>
      <c r="O13">
        <v>11</v>
      </c>
      <c r="P13" s="76" t="s">
        <v>150</v>
      </c>
      <c r="Q13" s="76">
        <v>0.0013619907407407409</v>
      </c>
      <c r="S13">
        <v>81</v>
      </c>
      <c r="T13">
        <v>11</v>
      </c>
      <c r="U13" t="s">
        <v>188</v>
      </c>
      <c r="V13" s="76">
        <v>0.001335324074074074</v>
      </c>
      <c r="X13">
        <v>10</v>
      </c>
      <c r="Y13">
        <v>11</v>
      </c>
      <c r="Z13" s="76" t="s">
        <v>135</v>
      </c>
      <c r="AA13" s="76">
        <v>0.0013382407407407408</v>
      </c>
      <c r="AC13">
        <v>34</v>
      </c>
      <c r="AD13">
        <v>11</v>
      </c>
      <c r="AE13" t="s">
        <v>208</v>
      </c>
      <c r="AF13" s="76">
        <v>0.0013733912037037037</v>
      </c>
      <c r="AH13">
        <v>287</v>
      </c>
      <c r="AI13">
        <v>11</v>
      </c>
      <c r="AJ13" t="s">
        <v>132</v>
      </c>
      <c r="AK13" s="76">
        <v>0.001337002314814815</v>
      </c>
      <c r="AM13">
        <v>105</v>
      </c>
      <c r="AN13">
        <v>11</v>
      </c>
      <c r="AO13" t="s">
        <v>94</v>
      </c>
      <c r="AP13" s="76">
        <v>0.000993564814814815</v>
      </c>
    </row>
    <row r="14" spans="1:42" ht="12.75">
      <c r="A14" s="2">
        <v>12</v>
      </c>
      <c r="B14" s="2">
        <v>112</v>
      </c>
      <c r="D14">
        <v>163</v>
      </c>
      <c r="E14">
        <v>12</v>
      </c>
      <c r="F14" t="s">
        <v>148</v>
      </c>
      <c r="G14" s="138">
        <v>0.0013486574074074076</v>
      </c>
      <c r="I14">
        <v>187</v>
      </c>
      <c r="J14">
        <v>12</v>
      </c>
      <c r="K14" s="76" t="s">
        <v>194</v>
      </c>
      <c r="L14" s="138">
        <v>0.0013428587962962962</v>
      </c>
      <c r="N14">
        <v>89</v>
      </c>
      <c r="O14">
        <v>12</v>
      </c>
      <c r="P14" s="76" t="s">
        <v>156</v>
      </c>
      <c r="Q14" s="76">
        <v>0.001375127314814815</v>
      </c>
      <c r="S14">
        <v>60</v>
      </c>
      <c r="T14">
        <v>12</v>
      </c>
      <c r="U14" t="s">
        <v>202</v>
      </c>
      <c r="V14" s="76">
        <v>0.001357974537037037</v>
      </c>
      <c r="X14">
        <v>20</v>
      </c>
      <c r="Y14">
        <v>12</v>
      </c>
      <c r="Z14" s="76" t="s">
        <v>153</v>
      </c>
      <c r="AA14" s="76">
        <v>0.001347037037037037</v>
      </c>
      <c r="AC14">
        <v>320</v>
      </c>
      <c r="AD14">
        <v>12</v>
      </c>
      <c r="AE14" t="s">
        <v>200</v>
      </c>
      <c r="AF14" s="76">
        <v>0.001361574074074074</v>
      </c>
      <c r="AH14">
        <v>99</v>
      </c>
      <c r="AI14">
        <v>12</v>
      </c>
      <c r="AJ14" t="s">
        <v>136</v>
      </c>
      <c r="AK14" s="76">
        <v>0.0013342245370370368</v>
      </c>
      <c r="AM14">
        <v>13</v>
      </c>
      <c r="AN14">
        <v>12</v>
      </c>
      <c r="AO14" t="s">
        <v>96</v>
      </c>
      <c r="AP14" s="76">
        <v>0.0009815625</v>
      </c>
    </row>
    <row r="15" spans="1:42" ht="12.75">
      <c r="A15" s="2">
        <v>13</v>
      </c>
      <c r="B15" s="2">
        <v>108</v>
      </c>
      <c r="D15">
        <v>52</v>
      </c>
      <c r="E15">
        <v>13</v>
      </c>
      <c r="F15" t="s">
        <v>150</v>
      </c>
      <c r="G15" s="138">
        <v>0.001354976851851852</v>
      </c>
      <c r="I15">
        <v>13</v>
      </c>
      <c r="J15">
        <v>13</v>
      </c>
      <c r="K15" s="76" t="s">
        <v>197</v>
      </c>
      <c r="L15" s="138">
        <v>0.0013498032407407406</v>
      </c>
      <c r="N15">
        <v>31</v>
      </c>
      <c r="O15">
        <v>13</v>
      </c>
      <c r="P15" s="76" t="s">
        <v>162</v>
      </c>
      <c r="Q15" s="76">
        <v>0.0013717824074074073</v>
      </c>
      <c r="S15">
        <v>13</v>
      </c>
      <c r="T15">
        <v>13</v>
      </c>
      <c r="U15" t="s">
        <v>197</v>
      </c>
      <c r="V15" s="76">
        <v>0.0013521527777777779</v>
      </c>
      <c r="X15">
        <v>616</v>
      </c>
      <c r="Y15">
        <v>13</v>
      </c>
      <c r="Z15" s="76" t="s">
        <v>163</v>
      </c>
      <c r="AA15" s="76">
        <v>0.0013858564814814816</v>
      </c>
      <c r="AC15">
        <v>29</v>
      </c>
      <c r="AD15">
        <v>13</v>
      </c>
      <c r="AE15" t="s">
        <v>206</v>
      </c>
      <c r="AF15" s="76">
        <v>0.0013632291666666665</v>
      </c>
      <c r="AH15">
        <v>58</v>
      </c>
      <c r="AI15">
        <v>13</v>
      </c>
      <c r="AJ15" t="s">
        <v>181</v>
      </c>
      <c r="AK15" s="76">
        <v>0.001333460648148148</v>
      </c>
      <c r="AM15">
        <v>59</v>
      </c>
      <c r="AN15">
        <v>13</v>
      </c>
      <c r="AO15" t="s">
        <v>100</v>
      </c>
      <c r="AP15" s="76">
        <v>0.0009942592592592592</v>
      </c>
    </row>
    <row r="16" spans="1:42" ht="12.75">
      <c r="A16" s="2">
        <v>14</v>
      </c>
      <c r="B16" s="2">
        <v>104</v>
      </c>
      <c r="D16">
        <v>20</v>
      </c>
      <c r="E16">
        <v>14</v>
      </c>
      <c r="F16" t="s">
        <v>153</v>
      </c>
      <c r="G16" s="138">
        <v>0.0013571874999999999</v>
      </c>
      <c r="I16">
        <v>320</v>
      </c>
      <c r="J16">
        <v>14</v>
      </c>
      <c r="K16" s="76" t="s">
        <v>200</v>
      </c>
      <c r="L16" s="138">
        <v>0.0013538194444444446</v>
      </c>
      <c r="N16">
        <v>120</v>
      </c>
      <c r="O16">
        <v>14</v>
      </c>
      <c r="P16" s="76" t="s">
        <v>159</v>
      </c>
      <c r="Q16" s="76">
        <v>0.0013766782407407408</v>
      </c>
      <c r="S16">
        <v>320</v>
      </c>
      <c r="T16">
        <v>14</v>
      </c>
      <c r="U16" t="s">
        <v>200</v>
      </c>
      <c r="V16" s="76">
        <v>0.001352685185185185</v>
      </c>
      <c r="X16">
        <v>88</v>
      </c>
      <c r="Y16">
        <v>14</v>
      </c>
      <c r="Z16" s="76" t="s">
        <v>166</v>
      </c>
      <c r="AA16" s="76">
        <v>0.0013733680555555556</v>
      </c>
      <c r="AC16">
        <v>187</v>
      </c>
      <c r="AD16">
        <v>14</v>
      </c>
      <c r="AE16" t="s">
        <v>194</v>
      </c>
      <c r="AF16" s="76">
        <v>0.0013612962962962962</v>
      </c>
      <c r="AH16">
        <v>67</v>
      </c>
      <c r="AI16">
        <v>14</v>
      </c>
      <c r="AJ16" t="s">
        <v>141</v>
      </c>
      <c r="AK16" s="76">
        <v>0.0013393865740740742</v>
      </c>
      <c r="AM16">
        <v>31</v>
      </c>
      <c r="AN16">
        <v>14</v>
      </c>
      <c r="AO16" t="s">
        <v>55</v>
      </c>
      <c r="AP16" s="76">
        <v>0.0009939467592592593</v>
      </c>
    </row>
    <row r="17" spans="1:42" ht="12.75">
      <c r="A17" s="2">
        <v>15</v>
      </c>
      <c r="B17" s="2">
        <v>100</v>
      </c>
      <c r="D17">
        <v>89</v>
      </c>
      <c r="E17">
        <v>15</v>
      </c>
      <c r="F17" t="s">
        <v>156</v>
      </c>
      <c r="G17" s="138">
        <v>0.0013649074074074073</v>
      </c>
      <c r="I17">
        <v>60</v>
      </c>
      <c r="J17">
        <v>15</v>
      </c>
      <c r="K17" s="76" t="s">
        <v>202</v>
      </c>
      <c r="L17" s="138">
        <v>0.0013599305555555554</v>
      </c>
      <c r="N17">
        <v>88</v>
      </c>
      <c r="O17">
        <v>15</v>
      </c>
      <c r="P17" s="76" t="s">
        <v>166</v>
      </c>
      <c r="Q17" s="76">
        <v>0.0013856828703703705</v>
      </c>
      <c r="S17">
        <v>29</v>
      </c>
      <c r="T17">
        <v>15</v>
      </c>
      <c r="U17" t="s">
        <v>206</v>
      </c>
      <c r="V17" s="76">
        <v>0.0013709837962962964</v>
      </c>
      <c r="X17">
        <v>31</v>
      </c>
      <c r="Y17">
        <v>15</v>
      </c>
      <c r="Z17" s="76" t="s">
        <v>162</v>
      </c>
      <c r="AA17" s="76">
        <v>0.001377673611111111</v>
      </c>
      <c r="AC17">
        <v>100</v>
      </c>
      <c r="AD17">
        <v>15</v>
      </c>
      <c r="AE17" t="s">
        <v>172</v>
      </c>
      <c r="AF17" s="76">
        <v>0.0013514351851851853</v>
      </c>
      <c r="AH17">
        <v>105</v>
      </c>
      <c r="AI17">
        <v>15</v>
      </c>
      <c r="AJ17" t="s">
        <v>172</v>
      </c>
      <c r="AK17" s="76">
        <v>0.001346851851851852</v>
      </c>
      <c r="AM17">
        <v>415</v>
      </c>
      <c r="AN17">
        <v>15</v>
      </c>
      <c r="AO17" t="s">
        <v>67</v>
      </c>
      <c r="AP17" s="76">
        <v>0.0010030787037037037</v>
      </c>
    </row>
    <row r="18" spans="1:42" ht="12.75">
      <c r="A18" s="2">
        <v>16</v>
      </c>
      <c r="B18" s="2">
        <v>96</v>
      </c>
      <c r="D18">
        <v>120</v>
      </c>
      <c r="E18">
        <v>16</v>
      </c>
      <c r="F18" t="s">
        <v>159</v>
      </c>
      <c r="G18" s="138">
        <v>0.001376701388888889</v>
      </c>
      <c r="I18">
        <v>700</v>
      </c>
      <c r="J18">
        <v>16</v>
      </c>
      <c r="K18" s="76" t="s">
        <v>204</v>
      </c>
      <c r="L18" s="138">
        <v>0.0013692592592592593</v>
      </c>
      <c r="N18">
        <v>616</v>
      </c>
      <c r="O18">
        <v>16</v>
      </c>
      <c r="P18" s="76" t="s">
        <v>163</v>
      </c>
      <c r="Q18" s="76">
        <v>0.001403275462962963</v>
      </c>
      <c r="S18">
        <v>700</v>
      </c>
      <c r="T18">
        <v>16</v>
      </c>
      <c r="U18" t="s">
        <v>204</v>
      </c>
      <c r="V18" s="76">
        <v>0.0013674074074074072</v>
      </c>
      <c r="X18">
        <v>120</v>
      </c>
      <c r="Y18">
        <v>16</v>
      </c>
      <c r="Z18" s="76" t="s">
        <v>159</v>
      </c>
      <c r="AA18" s="76">
        <v>0.0013747106481481481</v>
      </c>
      <c r="AC18">
        <v>700</v>
      </c>
      <c r="AD18">
        <v>16</v>
      </c>
      <c r="AE18" t="s">
        <v>204</v>
      </c>
      <c r="AF18" s="76">
        <v>0.001393009259259259</v>
      </c>
      <c r="AH18">
        <v>163</v>
      </c>
      <c r="AI18">
        <v>16</v>
      </c>
      <c r="AJ18" t="s">
        <v>148</v>
      </c>
      <c r="AK18" s="76">
        <v>0.0013460648148148147</v>
      </c>
      <c r="AM18">
        <v>444</v>
      </c>
      <c r="AN18">
        <v>16</v>
      </c>
      <c r="AO18" t="s">
        <v>92</v>
      </c>
      <c r="AP18" s="76">
        <v>0.0009948842592592594</v>
      </c>
    </row>
    <row r="19" spans="1:42" ht="12.75">
      <c r="A19" s="2">
        <v>17</v>
      </c>
      <c r="B19" s="2">
        <v>92</v>
      </c>
      <c r="D19">
        <v>31</v>
      </c>
      <c r="E19">
        <v>17</v>
      </c>
      <c r="F19" t="s">
        <v>162</v>
      </c>
      <c r="G19" s="138">
        <v>0.0013803935185185186</v>
      </c>
      <c r="I19">
        <v>29</v>
      </c>
      <c r="J19">
        <v>17</v>
      </c>
      <c r="K19" s="76" t="s">
        <v>206</v>
      </c>
      <c r="L19" s="138">
        <v>0.0013747222222222223</v>
      </c>
      <c r="N19">
        <v>555</v>
      </c>
      <c r="O19">
        <v>17</v>
      </c>
      <c r="P19" s="76" t="s">
        <v>144</v>
      </c>
      <c r="Q19" s="76">
        <v>0.0013530324074074076</v>
      </c>
      <c r="S19">
        <v>34</v>
      </c>
      <c r="T19">
        <v>17</v>
      </c>
      <c r="U19" t="s">
        <v>208</v>
      </c>
      <c r="V19" s="76">
        <v>0.0013942939814814814</v>
      </c>
      <c r="X19">
        <v>707</v>
      </c>
      <c r="Y19" t="s">
        <v>70</v>
      </c>
      <c r="Z19" s="76" t="s">
        <v>139</v>
      </c>
      <c r="AA19">
        <v>97.382</v>
      </c>
      <c r="AC19">
        <v>35</v>
      </c>
      <c r="AD19">
        <v>17</v>
      </c>
      <c r="AE19" t="s">
        <v>176</v>
      </c>
      <c r="AF19" s="76">
        <v>0.0014148842592592592</v>
      </c>
      <c r="AH19">
        <v>60</v>
      </c>
      <c r="AI19">
        <v>17</v>
      </c>
      <c r="AJ19" t="s">
        <v>202</v>
      </c>
      <c r="AK19" s="76">
        <v>0.001361087962962963</v>
      </c>
      <c r="AM19">
        <v>113</v>
      </c>
      <c r="AN19">
        <v>17</v>
      </c>
      <c r="AO19" t="s">
        <v>98</v>
      </c>
      <c r="AP19" s="76">
        <v>0.0009988194444444443</v>
      </c>
    </row>
    <row r="20" spans="1:42" ht="12.75">
      <c r="A20" s="2">
        <v>18</v>
      </c>
      <c r="B20" s="2">
        <v>89</v>
      </c>
      <c r="D20">
        <v>616</v>
      </c>
      <c r="E20">
        <v>18</v>
      </c>
      <c r="F20" t="s">
        <v>163</v>
      </c>
      <c r="G20" s="138">
        <v>0.0013816087962962964</v>
      </c>
      <c r="I20">
        <v>34</v>
      </c>
      <c r="J20">
        <v>18</v>
      </c>
      <c r="K20" s="76" t="s">
        <v>208</v>
      </c>
      <c r="L20" s="138">
        <v>0.0013894560185185184</v>
      </c>
      <c r="N20">
        <v>10</v>
      </c>
      <c r="O20" t="s">
        <v>70</v>
      </c>
      <c r="P20" s="76" t="s">
        <v>135</v>
      </c>
      <c r="S20">
        <v>65</v>
      </c>
      <c r="T20" t="s">
        <v>70</v>
      </c>
      <c r="U20" t="s">
        <v>174</v>
      </c>
      <c r="V20" s="76">
        <v>0.0013323958333333332</v>
      </c>
      <c r="X20">
        <v>89</v>
      </c>
      <c r="Y20" t="s">
        <v>70</v>
      </c>
      <c r="Z20" t="s">
        <v>156</v>
      </c>
      <c r="AA20">
        <v>83.132</v>
      </c>
      <c r="AC20">
        <v>65</v>
      </c>
      <c r="AD20" t="s">
        <v>70</v>
      </c>
      <c r="AE20" t="s">
        <v>174</v>
      </c>
      <c r="AF20" s="76">
        <v>0.001337037037037037</v>
      </c>
      <c r="AH20">
        <v>20</v>
      </c>
      <c r="AI20">
        <v>18</v>
      </c>
      <c r="AJ20" t="s">
        <v>153</v>
      </c>
      <c r="AK20" s="76">
        <v>0.0013461342592592594</v>
      </c>
      <c r="AM20">
        <v>88</v>
      </c>
      <c r="AN20">
        <v>18</v>
      </c>
      <c r="AO20" t="s">
        <v>19</v>
      </c>
      <c r="AP20" s="76">
        <v>0.0009988194444444443</v>
      </c>
    </row>
    <row r="21" spans="1:42" ht="12.75">
      <c r="A21" s="2">
        <v>19</v>
      </c>
      <c r="B21" s="2">
        <v>86</v>
      </c>
      <c r="D21">
        <v>88</v>
      </c>
      <c r="E21">
        <v>19</v>
      </c>
      <c r="F21" t="s">
        <v>166</v>
      </c>
      <c r="G21" s="138">
        <v>0.0013816898148148148</v>
      </c>
      <c r="L21" s="77"/>
      <c r="N21">
        <v>167</v>
      </c>
      <c r="O21" t="s">
        <v>70</v>
      </c>
      <c r="P21" t="s">
        <v>139</v>
      </c>
      <c r="X21">
        <v>52</v>
      </c>
      <c r="Y21" t="s">
        <v>70</v>
      </c>
      <c r="Z21" t="s">
        <v>150</v>
      </c>
      <c r="AA21" t="s">
        <v>71</v>
      </c>
      <c r="AH21">
        <v>555</v>
      </c>
      <c r="AI21">
        <v>19</v>
      </c>
      <c r="AJ21" t="s">
        <v>144</v>
      </c>
      <c r="AK21" s="76">
        <v>0.0013355092592592594</v>
      </c>
      <c r="AM21">
        <v>120</v>
      </c>
      <c r="AN21">
        <v>19</v>
      </c>
      <c r="AO21" t="s">
        <v>63</v>
      </c>
      <c r="AP21" s="76">
        <v>0.0010005787037037038</v>
      </c>
    </row>
    <row r="22" spans="1:42" ht="12.75">
      <c r="A22" s="2">
        <v>20</v>
      </c>
      <c r="B22" s="2">
        <v>83</v>
      </c>
      <c r="G22" s="77"/>
      <c r="L22" s="77"/>
      <c r="Q22" s="77"/>
      <c r="V22" s="77"/>
      <c r="AA22" s="77"/>
      <c r="AF22" s="77"/>
      <c r="AH22">
        <v>13</v>
      </c>
      <c r="AI22">
        <v>20</v>
      </c>
      <c r="AJ22" t="s">
        <v>197</v>
      </c>
      <c r="AK22" s="76">
        <v>0.0013395949074074074</v>
      </c>
      <c r="AM22">
        <v>700</v>
      </c>
      <c r="AN22">
        <v>20</v>
      </c>
      <c r="AO22" t="s">
        <v>90</v>
      </c>
      <c r="AP22" s="76">
        <v>0.001008923611111111</v>
      </c>
    </row>
    <row r="23" spans="1:42" ht="12.75">
      <c r="A23" s="2">
        <v>21</v>
      </c>
      <c r="B23" s="2">
        <v>80</v>
      </c>
      <c r="G23" s="77"/>
      <c r="L23" s="77"/>
      <c r="Q23" s="77"/>
      <c r="V23" s="77"/>
      <c r="AA23" s="77"/>
      <c r="AF23" s="77"/>
      <c r="AH23">
        <v>187</v>
      </c>
      <c r="AI23">
        <v>21</v>
      </c>
      <c r="AJ23" t="s">
        <v>194</v>
      </c>
      <c r="AK23" s="76">
        <v>0.0013395023148148149</v>
      </c>
      <c r="AM23">
        <v>82</v>
      </c>
      <c r="AN23">
        <v>21</v>
      </c>
      <c r="AO23" t="s">
        <v>91</v>
      </c>
      <c r="AP23" s="76">
        <v>0.0010096527777777777</v>
      </c>
    </row>
    <row r="24" spans="1:42" ht="12.75">
      <c r="A24" s="2">
        <v>22</v>
      </c>
      <c r="B24" s="2">
        <v>77</v>
      </c>
      <c r="G24" s="77"/>
      <c r="L24" s="77"/>
      <c r="Q24" s="77"/>
      <c r="V24" s="77"/>
      <c r="AA24" s="77"/>
      <c r="AF24" s="77"/>
      <c r="AH24">
        <v>167</v>
      </c>
      <c r="AI24">
        <v>22</v>
      </c>
      <c r="AJ24" t="s">
        <v>139</v>
      </c>
      <c r="AK24" s="76">
        <v>0.0013428009259259259</v>
      </c>
      <c r="AM24">
        <v>60</v>
      </c>
      <c r="AN24">
        <v>22</v>
      </c>
      <c r="AO24" t="s">
        <v>99</v>
      </c>
      <c r="AP24" s="76">
        <v>0.0010121064814814815</v>
      </c>
    </row>
    <row r="25" spans="1:42" ht="12.75">
      <c r="A25" s="2">
        <v>23</v>
      </c>
      <c r="B25" s="2">
        <v>74</v>
      </c>
      <c r="G25" s="77"/>
      <c r="L25" s="77"/>
      <c r="Q25" s="77"/>
      <c r="V25" s="77"/>
      <c r="AA25" s="77"/>
      <c r="AF25" s="77"/>
      <c r="AH25">
        <v>10</v>
      </c>
      <c r="AI25">
        <v>23</v>
      </c>
      <c r="AJ25" t="s">
        <v>135</v>
      </c>
      <c r="AK25" s="76">
        <v>0.001339988425925926</v>
      </c>
      <c r="AM25">
        <v>616</v>
      </c>
      <c r="AN25">
        <v>23</v>
      </c>
      <c r="AO25" t="s">
        <v>101</v>
      </c>
      <c r="AP25" s="76">
        <v>0.0010303703703703705</v>
      </c>
    </row>
    <row r="26" spans="1:42" ht="12.75">
      <c r="A26" s="2">
        <v>24</v>
      </c>
      <c r="B26" s="2">
        <v>71</v>
      </c>
      <c r="G26" s="77"/>
      <c r="L26" s="77"/>
      <c r="Q26" s="77"/>
      <c r="V26" s="77"/>
      <c r="AA26" s="77"/>
      <c r="AF26" s="77"/>
      <c r="AH26">
        <v>320</v>
      </c>
      <c r="AI26">
        <v>24</v>
      </c>
      <c r="AJ26" t="s">
        <v>200</v>
      </c>
      <c r="AK26" s="76">
        <v>0.0013652546296296297</v>
      </c>
      <c r="AM26">
        <v>320</v>
      </c>
      <c r="AN26">
        <v>24</v>
      </c>
      <c r="AO26" t="s">
        <v>42</v>
      </c>
      <c r="AP26" s="76">
        <v>0.001025497685185185</v>
      </c>
    </row>
    <row r="27" spans="1:42" ht="12.75">
      <c r="A27" s="2">
        <v>25</v>
      </c>
      <c r="B27" s="2">
        <v>68</v>
      </c>
      <c r="G27" s="77"/>
      <c r="L27" s="77"/>
      <c r="Q27" s="77"/>
      <c r="V27" s="77"/>
      <c r="AA27" s="77"/>
      <c r="AF27" s="77"/>
      <c r="AH27">
        <v>29</v>
      </c>
      <c r="AI27">
        <v>25</v>
      </c>
      <c r="AJ27" t="s">
        <v>206</v>
      </c>
      <c r="AK27" s="76">
        <v>0.0013678935185185185</v>
      </c>
      <c r="AM27">
        <v>220</v>
      </c>
      <c r="AN27">
        <v>25</v>
      </c>
      <c r="AO27" t="s">
        <v>89</v>
      </c>
      <c r="AP27" s="76">
        <v>0.0009866319444444443</v>
      </c>
    </row>
    <row r="28" spans="1:42" ht="12.75">
      <c r="A28" s="2">
        <v>26</v>
      </c>
      <c r="B28" s="2">
        <v>66</v>
      </c>
      <c r="G28" s="77"/>
      <c r="L28" s="77"/>
      <c r="Q28" s="77"/>
      <c r="V28" s="77"/>
      <c r="AA28" s="77"/>
      <c r="AF28" s="77"/>
      <c r="AH28">
        <v>31</v>
      </c>
      <c r="AI28">
        <v>26</v>
      </c>
      <c r="AJ28" t="s">
        <v>162</v>
      </c>
      <c r="AK28" s="76">
        <v>0.0013674768518518517</v>
      </c>
      <c r="AM28">
        <v>20</v>
      </c>
      <c r="AN28" t="s">
        <v>70</v>
      </c>
      <c r="AO28" t="s">
        <v>45</v>
      </c>
      <c r="AP28" s="76">
        <v>0.0009813541666666666</v>
      </c>
    </row>
    <row r="29" spans="1:37" ht="12.75">
      <c r="A29" s="2">
        <v>27</v>
      </c>
      <c r="B29" s="2">
        <v>64</v>
      </c>
      <c r="G29" s="77"/>
      <c r="L29" s="77"/>
      <c r="Q29" s="77"/>
      <c r="V29" s="77"/>
      <c r="AA29" s="77"/>
      <c r="AF29" s="77"/>
      <c r="AH29">
        <v>89</v>
      </c>
      <c r="AI29">
        <v>27</v>
      </c>
      <c r="AJ29" t="s">
        <v>156</v>
      </c>
      <c r="AK29" s="76">
        <v>0.0013737268518518519</v>
      </c>
    </row>
    <row r="30" spans="1:37" ht="12.75">
      <c r="A30" s="2">
        <v>28</v>
      </c>
      <c r="B30" s="2">
        <v>62</v>
      </c>
      <c r="AH30">
        <v>700</v>
      </c>
      <c r="AI30">
        <v>28</v>
      </c>
      <c r="AJ30" t="s">
        <v>204</v>
      </c>
      <c r="AK30" s="76">
        <v>0.001361851851851852</v>
      </c>
    </row>
    <row r="31" spans="1:37" ht="12.75">
      <c r="A31" s="2">
        <v>29</v>
      </c>
      <c r="B31" s="2">
        <v>60</v>
      </c>
      <c r="J31" t="s">
        <v>75</v>
      </c>
      <c r="AH31">
        <v>88</v>
      </c>
      <c r="AI31">
        <v>29</v>
      </c>
      <c r="AJ31" t="s">
        <v>166</v>
      </c>
      <c r="AK31" s="76">
        <v>0.0013753935185185186</v>
      </c>
    </row>
    <row r="32" spans="1:37" ht="12.75">
      <c r="A32" s="2">
        <v>30</v>
      </c>
      <c r="B32" s="2">
        <v>58</v>
      </c>
      <c r="AH32">
        <v>120</v>
      </c>
      <c r="AI32">
        <v>30</v>
      </c>
      <c r="AJ32" t="s">
        <v>159</v>
      </c>
      <c r="AK32" s="76">
        <v>0.0013629050925925926</v>
      </c>
    </row>
    <row r="33" spans="1:37" ht="12.75">
      <c r="A33" s="2">
        <v>31</v>
      </c>
      <c r="B33" s="2">
        <v>56</v>
      </c>
      <c r="O33" t="s">
        <v>75</v>
      </c>
      <c r="AH33">
        <v>616</v>
      </c>
      <c r="AI33">
        <v>31</v>
      </c>
      <c r="AJ33" t="s">
        <v>163</v>
      </c>
      <c r="AK33" s="76">
        <v>0.001391076388888889</v>
      </c>
    </row>
    <row r="34" spans="1:37" ht="12.75">
      <c r="A34" s="2">
        <v>32</v>
      </c>
      <c r="B34" s="2">
        <v>54</v>
      </c>
      <c r="AH34">
        <v>222</v>
      </c>
      <c r="AI34" t="s">
        <v>70</v>
      </c>
      <c r="AJ34" t="s">
        <v>184</v>
      </c>
      <c r="AK34" s="76">
        <v>0.0013753009259259259</v>
      </c>
    </row>
    <row r="35" spans="1:37" ht="12.75">
      <c r="A35" s="2">
        <v>33</v>
      </c>
      <c r="B35" s="2">
        <v>52</v>
      </c>
      <c r="AH35">
        <v>81</v>
      </c>
      <c r="AI35" t="s">
        <v>70</v>
      </c>
      <c r="AJ35" t="s">
        <v>188</v>
      </c>
      <c r="AK35" s="76">
        <v>0.0013416087962962963</v>
      </c>
    </row>
    <row r="36" spans="1:36" ht="12.75">
      <c r="A36" s="2">
        <v>34</v>
      </c>
      <c r="B36" s="2">
        <v>50</v>
      </c>
      <c r="AH36">
        <v>34</v>
      </c>
      <c r="AI36" t="s">
        <v>72</v>
      </c>
      <c r="AJ36" t="s">
        <v>208</v>
      </c>
    </row>
    <row r="37" spans="1:37" ht="12.75">
      <c r="A37" s="2">
        <v>35</v>
      </c>
      <c r="B37" s="2">
        <v>48</v>
      </c>
      <c r="AK37" t="s">
        <v>71</v>
      </c>
    </row>
    <row r="38" spans="1:37" ht="12.75">
      <c r="A38" s="2">
        <v>36</v>
      </c>
      <c r="B38" s="2">
        <v>46</v>
      </c>
      <c r="AK38" t="s">
        <v>71</v>
      </c>
    </row>
    <row r="39" spans="1:37" ht="12.75">
      <c r="A39" s="2">
        <v>37</v>
      </c>
      <c r="B39" s="2">
        <v>44</v>
      </c>
      <c r="AK39" s="76"/>
    </row>
    <row r="40" spans="1:37" ht="12.75">
      <c r="A40" s="2">
        <v>38</v>
      </c>
      <c r="B40" s="2">
        <v>42</v>
      </c>
      <c r="AK40" s="76"/>
    </row>
    <row r="41" spans="1:37" ht="12.75">
      <c r="A41" s="2">
        <v>39</v>
      </c>
      <c r="B41" s="2">
        <v>40</v>
      </c>
      <c r="AK41" s="76"/>
    </row>
    <row r="42" spans="1:37" ht="12.75">
      <c r="A42" s="2">
        <v>40</v>
      </c>
      <c r="B42" s="2">
        <v>38</v>
      </c>
      <c r="AK42" s="76"/>
    </row>
    <row r="43" spans="1:37" ht="12.75">
      <c r="A43" s="2">
        <v>41</v>
      </c>
      <c r="B43" s="2">
        <v>37</v>
      </c>
      <c r="AK43" s="76"/>
    </row>
    <row r="44" spans="1:37" ht="12.75">
      <c r="A44" s="2">
        <v>42</v>
      </c>
      <c r="B44" s="2">
        <v>36</v>
      </c>
      <c r="AK44" s="76"/>
    </row>
    <row r="45" spans="1:37" ht="12.75">
      <c r="A45" s="2">
        <v>43</v>
      </c>
      <c r="B45" s="2">
        <v>35</v>
      </c>
      <c r="AK45" s="76"/>
    </row>
    <row r="46" spans="1:37" ht="12.75">
      <c r="A46" s="2">
        <v>44</v>
      </c>
      <c r="B46" s="2">
        <v>34</v>
      </c>
      <c r="AK46" s="76"/>
    </row>
    <row r="47" spans="1:37" ht="12.75">
      <c r="A47" s="2">
        <v>45</v>
      </c>
      <c r="B47" s="2">
        <v>33</v>
      </c>
      <c r="AK47" s="76"/>
    </row>
    <row r="48" spans="1:37" ht="12.75">
      <c r="A48" s="2">
        <v>46</v>
      </c>
      <c r="B48" s="2">
        <v>32</v>
      </c>
      <c r="AK48" s="76"/>
    </row>
    <row r="49" spans="1:37" ht="12.75">
      <c r="A49" s="2">
        <v>47</v>
      </c>
      <c r="B49" s="2">
        <v>31</v>
      </c>
      <c r="AK49" s="76"/>
    </row>
    <row r="50" spans="1:37" ht="12.75">
      <c r="A50" s="2">
        <v>48</v>
      </c>
      <c r="B50" s="2">
        <v>30</v>
      </c>
      <c r="AK50" s="76"/>
    </row>
    <row r="51" spans="1:37" ht="12.75">
      <c r="A51" s="2">
        <v>49</v>
      </c>
      <c r="B51" s="2">
        <v>29</v>
      </c>
      <c r="AK51" s="76"/>
    </row>
    <row r="52" spans="1:37" ht="12.75">
      <c r="A52" s="2">
        <v>50</v>
      </c>
      <c r="B52" s="2">
        <v>28</v>
      </c>
      <c r="AK52" s="76"/>
    </row>
    <row r="53" spans="1:37" ht="12.75">
      <c r="A53" s="2">
        <v>51</v>
      </c>
      <c r="B53" s="2">
        <v>27</v>
      </c>
      <c r="AK53" s="76"/>
    </row>
    <row r="54" spans="1:37" ht="12.75">
      <c r="A54" s="2">
        <v>52</v>
      </c>
      <c r="B54" s="2">
        <v>26</v>
      </c>
      <c r="AK54" s="76"/>
    </row>
    <row r="55" spans="1:37" ht="12.75">
      <c r="A55" s="2">
        <v>53</v>
      </c>
      <c r="B55" s="2">
        <v>25</v>
      </c>
      <c r="AK55" s="76"/>
    </row>
    <row r="56" spans="1:2" ht="12.75">
      <c r="A56" s="2">
        <v>54</v>
      </c>
      <c r="B56" s="2">
        <v>24</v>
      </c>
    </row>
    <row r="57" spans="1:2" ht="12.75">
      <c r="A57" s="2">
        <v>55</v>
      </c>
      <c r="B57" s="2">
        <v>23</v>
      </c>
    </row>
    <row r="58" spans="1:2" ht="12.75">
      <c r="A58" s="2">
        <v>56</v>
      </c>
      <c r="B58" s="2">
        <v>22</v>
      </c>
    </row>
    <row r="59" spans="1:2" ht="12.75">
      <c r="A59" s="2">
        <v>57</v>
      </c>
      <c r="B59" s="2">
        <v>21</v>
      </c>
    </row>
    <row r="60" spans="1:2" ht="12.75">
      <c r="A60" s="2">
        <v>58</v>
      </c>
      <c r="B60" s="2">
        <v>20</v>
      </c>
    </row>
    <row r="61" spans="1:2" ht="12.75">
      <c r="A61" s="2">
        <v>59</v>
      </c>
      <c r="B61" s="2">
        <v>19</v>
      </c>
    </row>
    <row r="62" spans="1:2" ht="12.75">
      <c r="A62" s="2">
        <v>60</v>
      </c>
      <c r="B62" s="2">
        <v>18</v>
      </c>
    </row>
    <row r="63" spans="1:2" ht="12.75">
      <c r="A63" s="2">
        <v>61</v>
      </c>
      <c r="B63" s="2">
        <v>17</v>
      </c>
    </row>
    <row r="64" spans="1:2" ht="12.75">
      <c r="A64" s="2">
        <v>62</v>
      </c>
      <c r="B64" s="2">
        <v>16</v>
      </c>
    </row>
    <row r="65" spans="1:2" ht="12.75">
      <c r="A65" s="2">
        <v>63</v>
      </c>
      <c r="B65" s="2">
        <v>15</v>
      </c>
    </row>
    <row r="66" spans="1:2" ht="12.75">
      <c r="A66" s="2">
        <v>64</v>
      </c>
      <c r="B66" s="2">
        <v>14</v>
      </c>
    </row>
    <row r="67" spans="1:2" ht="12.75">
      <c r="A67" s="2">
        <v>65</v>
      </c>
      <c r="B67" s="2">
        <v>13</v>
      </c>
    </row>
    <row r="68" spans="1:2" ht="12.75">
      <c r="A68" s="2">
        <v>66</v>
      </c>
      <c r="B68" s="2">
        <v>12</v>
      </c>
    </row>
    <row r="69" spans="1:2" ht="12.75">
      <c r="A69" s="2">
        <v>67</v>
      </c>
      <c r="B69" s="2">
        <v>11</v>
      </c>
    </row>
    <row r="70" spans="1:2" ht="12.75">
      <c r="A70" s="2">
        <v>68</v>
      </c>
      <c r="B70" s="2">
        <v>10</v>
      </c>
    </row>
    <row r="71" spans="1:2" ht="12.75">
      <c r="A71" s="2">
        <v>69</v>
      </c>
      <c r="B71" s="2">
        <v>9</v>
      </c>
    </row>
    <row r="72" spans="1:2" ht="12.75">
      <c r="A72" s="2">
        <v>70</v>
      </c>
      <c r="B72" s="2">
        <v>8</v>
      </c>
    </row>
    <row r="73" spans="1:2" ht="12.75">
      <c r="A73" s="2">
        <v>71</v>
      </c>
      <c r="B73" s="2">
        <v>7</v>
      </c>
    </row>
    <row r="74" spans="1:2" ht="12.75">
      <c r="A74" s="2">
        <v>72</v>
      </c>
      <c r="B74" s="2">
        <v>6</v>
      </c>
    </row>
    <row r="75" spans="1:2" ht="12.75">
      <c r="A75" s="2">
        <v>73</v>
      </c>
      <c r="B75" s="2">
        <v>5</v>
      </c>
    </row>
    <row r="76" spans="1:2" ht="12.75">
      <c r="A76" s="2">
        <v>74</v>
      </c>
      <c r="B76" s="2">
        <v>4</v>
      </c>
    </row>
    <row r="77" spans="1:2" ht="12.75">
      <c r="A77" s="2">
        <v>75</v>
      </c>
      <c r="B77" s="2">
        <v>3</v>
      </c>
    </row>
    <row r="78" spans="1:2" ht="12.75">
      <c r="A78" s="2">
        <v>76</v>
      </c>
      <c r="B78" s="2">
        <v>2</v>
      </c>
    </row>
    <row r="79" spans="1:2" ht="12.75">
      <c r="A79" s="2">
        <v>77</v>
      </c>
      <c r="B79" s="2">
        <v>1</v>
      </c>
    </row>
    <row r="80" spans="1:2" ht="12.75">
      <c r="A80" s="2" t="s">
        <v>70</v>
      </c>
      <c r="B80" s="2">
        <v>0</v>
      </c>
    </row>
    <row r="81" spans="1:2" ht="12.75">
      <c r="A81" s="2" t="s">
        <v>72</v>
      </c>
      <c r="B81" s="2">
        <v>0</v>
      </c>
    </row>
    <row r="82" spans="1:2" ht="12.75">
      <c r="A82" s="2" t="s">
        <v>73</v>
      </c>
      <c r="B82" s="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43">
      <selection activeCell="A43" sqref="A43:D76"/>
    </sheetView>
  </sheetViews>
  <sheetFormatPr defaultColWidth="9.140625" defaultRowHeight="12.75"/>
  <cols>
    <col min="1" max="1" width="4.28125" style="0" customWidth="1"/>
    <col min="2" max="2" width="6.8515625" style="0" customWidth="1"/>
  </cols>
  <sheetData>
    <row r="1" spans="1:9" ht="12.75">
      <c r="A1">
        <v>514</v>
      </c>
      <c r="B1">
        <v>1</v>
      </c>
      <c r="C1" s="76" t="s">
        <v>119</v>
      </c>
      <c r="D1" s="76">
        <v>0.0013088657407407406</v>
      </c>
      <c r="E1">
        <v>105.689</v>
      </c>
      <c r="F1">
        <v>7</v>
      </c>
      <c r="G1" t="s">
        <v>120</v>
      </c>
      <c r="H1" t="s">
        <v>121</v>
      </c>
      <c r="I1">
        <v>200</v>
      </c>
    </row>
    <row r="2" spans="1:10" ht="12.75">
      <c r="A2">
        <v>18</v>
      </c>
      <c r="B2">
        <v>2</v>
      </c>
      <c r="C2" s="76" t="s">
        <v>125</v>
      </c>
      <c r="D2" s="76">
        <v>0.001313715277777778</v>
      </c>
      <c r="E2">
        <v>105.299</v>
      </c>
      <c r="F2">
        <v>7</v>
      </c>
      <c r="G2" t="s">
        <v>126</v>
      </c>
      <c r="H2" t="s">
        <v>127</v>
      </c>
      <c r="I2" t="s">
        <v>128</v>
      </c>
      <c r="J2">
        <v>185</v>
      </c>
    </row>
    <row r="3" spans="1:9" ht="12.75">
      <c r="A3">
        <v>99</v>
      </c>
      <c r="B3">
        <v>3</v>
      </c>
      <c r="C3" s="76" t="s">
        <v>136</v>
      </c>
      <c r="D3" s="76">
        <v>0.0013304513888888888</v>
      </c>
      <c r="E3">
        <v>103.975</v>
      </c>
      <c r="F3">
        <v>7</v>
      </c>
      <c r="G3" t="s">
        <v>137</v>
      </c>
      <c r="H3" t="s">
        <v>138</v>
      </c>
      <c r="I3">
        <v>173</v>
      </c>
    </row>
    <row r="4" spans="1:9" ht="12.75">
      <c r="A4">
        <v>84</v>
      </c>
      <c r="B4">
        <v>4</v>
      </c>
      <c r="C4" s="76" t="s">
        <v>122</v>
      </c>
      <c r="D4" s="76">
        <v>0.001316273148148148</v>
      </c>
      <c r="E4">
        <v>105.095</v>
      </c>
      <c r="F4">
        <v>7</v>
      </c>
      <c r="G4" t="s">
        <v>123</v>
      </c>
      <c r="H4" t="s">
        <v>124</v>
      </c>
      <c r="I4">
        <v>163</v>
      </c>
    </row>
    <row r="5" spans="1:9" ht="12.75">
      <c r="A5">
        <v>67</v>
      </c>
      <c r="B5">
        <v>5</v>
      </c>
      <c r="C5" s="76" t="s">
        <v>141</v>
      </c>
      <c r="D5" s="76">
        <v>0.0013313888888888887</v>
      </c>
      <c r="E5">
        <v>103.902</v>
      </c>
      <c r="F5">
        <v>8</v>
      </c>
      <c r="G5" t="s">
        <v>142</v>
      </c>
      <c r="H5" t="s">
        <v>143</v>
      </c>
      <c r="I5">
        <v>154</v>
      </c>
    </row>
    <row r="6" spans="1:9" ht="12.75">
      <c r="A6">
        <v>47</v>
      </c>
      <c r="B6">
        <v>6</v>
      </c>
      <c r="C6" s="76" t="s">
        <v>129</v>
      </c>
      <c r="D6" s="76">
        <v>0.0013177546296296297</v>
      </c>
      <c r="E6">
        <v>104.977</v>
      </c>
      <c r="F6">
        <v>6</v>
      </c>
      <c r="G6" t="s">
        <v>130</v>
      </c>
      <c r="H6" t="s">
        <v>131</v>
      </c>
      <c r="I6">
        <v>146</v>
      </c>
    </row>
    <row r="7" spans="1:9" ht="12.75">
      <c r="A7">
        <v>287</v>
      </c>
      <c r="B7">
        <v>7</v>
      </c>
      <c r="C7" s="76" t="s">
        <v>132</v>
      </c>
      <c r="D7" s="76">
        <v>0.001328935185185185</v>
      </c>
      <c r="E7">
        <v>104.093</v>
      </c>
      <c r="F7">
        <v>6</v>
      </c>
      <c r="G7" t="s">
        <v>133</v>
      </c>
      <c r="H7" t="s">
        <v>134</v>
      </c>
      <c r="I7">
        <v>139</v>
      </c>
    </row>
    <row r="8" spans="1:9" ht="12.75">
      <c r="A8">
        <v>163</v>
      </c>
      <c r="B8">
        <v>8</v>
      </c>
      <c r="C8" s="76" t="s">
        <v>148</v>
      </c>
      <c r="D8" s="76">
        <v>0.0013418518518518519</v>
      </c>
      <c r="E8">
        <v>103.091</v>
      </c>
      <c r="F8">
        <v>3</v>
      </c>
      <c r="G8" t="s">
        <v>149</v>
      </c>
      <c r="H8" t="s">
        <v>131</v>
      </c>
      <c r="I8">
        <v>133</v>
      </c>
    </row>
    <row r="9" spans="1:9" ht="12.75">
      <c r="A9">
        <v>167</v>
      </c>
      <c r="B9">
        <v>9</v>
      </c>
      <c r="C9" s="76" t="s">
        <v>139</v>
      </c>
      <c r="D9" s="76">
        <v>0.0013481018518518518</v>
      </c>
      <c r="E9">
        <v>102.613</v>
      </c>
      <c r="F9">
        <v>6</v>
      </c>
      <c r="G9" t="s">
        <v>211</v>
      </c>
      <c r="H9" t="s">
        <v>131</v>
      </c>
      <c r="I9">
        <v>127</v>
      </c>
    </row>
    <row r="10" spans="1:10" ht="12.75">
      <c r="A10">
        <v>555</v>
      </c>
      <c r="B10">
        <v>10</v>
      </c>
      <c r="C10" s="76" t="s">
        <v>144</v>
      </c>
      <c r="D10" s="76">
        <v>0.001335914351851852</v>
      </c>
      <c r="E10">
        <v>103.55</v>
      </c>
      <c r="F10">
        <v>8</v>
      </c>
      <c r="G10" t="s">
        <v>145</v>
      </c>
      <c r="H10" t="s">
        <v>146</v>
      </c>
      <c r="I10" t="s">
        <v>147</v>
      </c>
      <c r="J10">
        <v>122</v>
      </c>
    </row>
    <row r="11" spans="1:9" ht="12.75">
      <c r="A11">
        <v>10</v>
      </c>
      <c r="B11">
        <v>11</v>
      </c>
      <c r="C11" s="76" t="s">
        <v>135</v>
      </c>
      <c r="D11" s="76">
        <v>0.0013382407407407408</v>
      </c>
      <c r="E11">
        <v>103.37</v>
      </c>
      <c r="F11">
        <v>6</v>
      </c>
      <c r="G11" t="s">
        <v>212</v>
      </c>
      <c r="H11" t="s">
        <v>213</v>
      </c>
      <c r="I11">
        <v>117</v>
      </c>
    </row>
    <row r="12" spans="1:9" ht="12.75">
      <c r="A12">
        <v>20</v>
      </c>
      <c r="B12">
        <v>12</v>
      </c>
      <c r="C12" s="76" t="s">
        <v>153</v>
      </c>
      <c r="D12" s="76">
        <v>0.001347037037037037</v>
      </c>
      <c r="E12">
        <v>102.695</v>
      </c>
      <c r="F12">
        <v>7</v>
      </c>
      <c r="G12" t="s">
        <v>154</v>
      </c>
      <c r="H12" t="s">
        <v>155</v>
      </c>
      <c r="I12">
        <v>112</v>
      </c>
    </row>
    <row r="13" spans="1:9" ht="12.75">
      <c r="A13">
        <v>616</v>
      </c>
      <c r="B13">
        <v>13</v>
      </c>
      <c r="C13" s="76" t="s">
        <v>163</v>
      </c>
      <c r="D13" s="76">
        <v>0.0013858564814814816</v>
      </c>
      <c r="E13">
        <v>99.818</v>
      </c>
      <c r="F13">
        <v>7</v>
      </c>
      <c r="G13" t="s">
        <v>164</v>
      </c>
      <c r="H13" t="s">
        <v>165</v>
      </c>
      <c r="I13">
        <v>108</v>
      </c>
    </row>
    <row r="14" spans="1:9" ht="12.75">
      <c r="A14">
        <v>88</v>
      </c>
      <c r="B14">
        <v>14</v>
      </c>
      <c r="C14" s="76" t="s">
        <v>166</v>
      </c>
      <c r="D14" s="76">
        <v>0.0013733680555555556</v>
      </c>
      <c r="E14">
        <v>100.726</v>
      </c>
      <c r="F14">
        <v>4</v>
      </c>
      <c r="G14" t="s">
        <v>167</v>
      </c>
      <c r="H14" t="s">
        <v>168</v>
      </c>
      <c r="I14">
        <v>104</v>
      </c>
    </row>
    <row r="15" spans="1:10" ht="12.75">
      <c r="A15">
        <v>31</v>
      </c>
      <c r="B15">
        <v>15</v>
      </c>
      <c r="C15" s="76" t="s">
        <v>162</v>
      </c>
      <c r="D15" s="76">
        <v>0.001377673611111111</v>
      </c>
      <c r="E15">
        <v>100.411</v>
      </c>
      <c r="F15">
        <v>4</v>
      </c>
      <c r="G15">
        <v>7498238</v>
      </c>
      <c r="H15" t="s">
        <v>146</v>
      </c>
      <c r="I15" t="s">
        <v>147</v>
      </c>
      <c r="J15">
        <v>100</v>
      </c>
    </row>
    <row r="16" spans="1:9" ht="12.75">
      <c r="A16">
        <v>120</v>
      </c>
      <c r="B16">
        <v>16</v>
      </c>
      <c r="C16" s="76" t="s">
        <v>159</v>
      </c>
      <c r="D16" s="76">
        <v>0.0013747106481481481</v>
      </c>
      <c r="E16">
        <v>100.627</v>
      </c>
      <c r="F16">
        <v>7</v>
      </c>
      <c r="G16" t="s">
        <v>160</v>
      </c>
      <c r="H16" t="s">
        <v>161</v>
      </c>
      <c r="I16">
        <v>96</v>
      </c>
    </row>
    <row r="17" spans="1:10" ht="12.75">
      <c r="A17">
        <v>707</v>
      </c>
      <c r="B17" t="s">
        <v>70</v>
      </c>
      <c r="C17" s="76" t="s">
        <v>139</v>
      </c>
      <c r="D17">
        <v>97.382</v>
      </c>
      <c r="E17" s="76">
        <v>0.0013352083333333334</v>
      </c>
      <c r="F17">
        <v>103.604</v>
      </c>
      <c r="G17">
        <v>4</v>
      </c>
      <c r="H17" t="s">
        <v>140</v>
      </c>
      <c r="I17" t="s">
        <v>131</v>
      </c>
      <c r="J17">
        <v>0</v>
      </c>
    </row>
    <row r="18" spans="1:11" ht="12.75">
      <c r="A18">
        <v>89</v>
      </c>
      <c r="B18" t="s">
        <v>70</v>
      </c>
      <c r="C18" t="s">
        <v>156</v>
      </c>
      <c r="D18">
        <v>83.132</v>
      </c>
      <c r="E18" s="76">
        <v>0.0016420486111111113</v>
      </c>
      <c r="F18">
        <v>84.244</v>
      </c>
      <c r="G18">
        <v>1</v>
      </c>
      <c r="H18">
        <v>41245778</v>
      </c>
      <c r="I18" t="s">
        <v>157</v>
      </c>
      <c r="J18" t="s">
        <v>158</v>
      </c>
      <c r="K18">
        <v>0</v>
      </c>
    </row>
    <row r="19" spans="1:8" ht="12.75">
      <c r="A19">
        <v>52</v>
      </c>
      <c r="B19" t="s">
        <v>70</v>
      </c>
      <c r="C19" t="s">
        <v>150</v>
      </c>
      <c r="D19" t="s">
        <v>71</v>
      </c>
      <c r="E19">
        <v>0</v>
      </c>
      <c r="F19" t="s">
        <v>151</v>
      </c>
      <c r="G19" t="s">
        <v>152</v>
      </c>
      <c r="H19">
        <v>0</v>
      </c>
    </row>
    <row r="22" spans="1:10" ht="12.75">
      <c r="A22">
        <v>36</v>
      </c>
      <c r="B22">
        <v>1</v>
      </c>
      <c r="C22" t="s">
        <v>192</v>
      </c>
      <c r="D22" s="76">
        <v>0.0013358101851851853</v>
      </c>
      <c r="E22">
        <v>103.558</v>
      </c>
      <c r="F22">
        <v>5</v>
      </c>
      <c r="G22" t="s">
        <v>193</v>
      </c>
      <c r="H22" t="s">
        <v>157</v>
      </c>
      <c r="I22" t="s">
        <v>158</v>
      </c>
      <c r="J22">
        <v>200</v>
      </c>
    </row>
    <row r="23" spans="1:9" ht="12.75">
      <c r="A23">
        <v>75</v>
      </c>
      <c r="B23">
        <v>2</v>
      </c>
      <c r="C23" t="s">
        <v>179</v>
      </c>
      <c r="D23" s="76">
        <v>0.0013242592592592594</v>
      </c>
      <c r="E23">
        <v>104.461</v>
      </c>
      <c r="F23">
        <v>6</v>
      </c>
      <c r="G23" t="s">
        <v>180</v>
      </c>
      <c r="H23" t="s">
        <v>131</v>
      </c>
      <c r="I23">
        <v>185</v>
      </c>
    </row>
    <row r="24" spans="1:10" ht="12.75">
      <c r="A24">
        <v>222</v>
      </c>
      <c r="B24">
        <v>3</v>
      </c>
      <c r="C24" t="s">
        <v>184</v>
      </c>
      <c r="D24" s="76">
        <v>0.0013298842592592592</v>
      </c>
      <c r="E24">
        <v>104.019</v>
      </c>
      <c r="F24">
        <v>6</v>
      </c>
      <c r="G24" t="s">
        <v>185</v>
      </c>
      <c r="H24" t="s">
        <v>186</v>
      </c>
      <c r="I24" t="s">
        <v>187</v>
      </c>
      <c r="J24">
        <v>173</v>
      </c>
    </row>
    <row r="25" spans="1:9" ht="12.75">
      <c r="A25">
        <v>60</v>
      </c>
      <c r="B25">
        <v>4</v>
      </c>
      <c r="C25" t="s">
        <v>202</v>
      </c>
      <c r="D25" s="76">
        <v>0.0013499652777777778</v>
      </c>
      <c r="E25">
        <v>102.472</v>
      </c>
      <c r="F25">
        <v>3</v>
      </c>
      <c r="G25" t="s">
        <v>203</v>
      </c>
      <c r="H25" t="s">
        <v>131</v>
      </c>
      <c r="I25">
        <v>163</v>
      </c>
    </row>
    <row r="26" spans="1:9" ht="12.75">
      <c r="A26">
        <v>66</v>
      </c>
      <c r="B26">
        <v>5</v>
      </c>
      <c r="C26" t="s">
        <v>169</v>
      </c>
      <c r="D26" s="76">
        <v>0.001317013888888889</v>
      </c>
      <c r="E26">
        <v>105.036</v>
      </c>
      <c r="F26">
        <v>6</v>
      </c>
      <c r="G26" t="s">
        <v>214</v>
      </c>
      <c r="H26" t="s">
        <v>215</v>
      </c>
      <c r="I26">
        <v>154</v>
      </c>
    </row>
    <row r="27" spans="1:9" ht="12.75">
      <c r="A27">
        <v>13</v>
      </c>
      <c r="B27">
        <v>6</v>
      </c>
      <c r="C27" t="s">
        <v>197</v>
      </c>
      <c r="D27" s="76">
        <v>0.0013464699074074073</v>
      </c>
      <c r="E27">
        <v>102.738</v>
      </c>
      <c r="F27">
        <v>6</v>
      </c>
      <c r="G27" t="s">
        <v>198</v>
      </c>
      <c r="H27" t="s">
        <v>199</v>
      </c>
      <c r="I27">
        <v>146</v>
      </c>
    </row>
    <row r="28" spans="1:8" ht="12.75">
      <c r="A28">
        <v>105</v>
      </c>
      <c r="B28">
        <v>7</v>
      </c>
      <c r="C28" t="s">
        <v>172</v>
      </c>
      <c r="D28" s="76">
        <v>0.0013469212962962964</v>
      </c>
      <c r="E28">
        <v>102.703</v>
      </c>
      <c r="F28">
        <v>6</v>
      </c>
      <c r="G28" t="s">
        <v>191</v>
      </c>
      <c r="H28">
        <v>139</v>
      </c>
    </row>
    <row r="29" spans="1:10" ht="12.75">
      <c r="A29">
        <v>58</v>
      </c>
      <c r="B29">
        <v>8</v>
      </c>
      <c r="C29" t="s">
        <v>181</v>
      </c>
      <c r="D29" s="76">
        <v>0.0013342245370370368</v>
      </c>
      <c r="E29">
        <v>103.681</v>
      </c>
      <c r="F29">
        <v>8</v>
      </c>
      <c r="G29" t="s">
        <v>182</v>
      </c>
      <c r="H29" t="s">
        <v>183</v>
      </c>
      <c r="I29" t="s">
        <v>128</v>
      </c>
      <c r="J29">
        <v>133</v>
      </c>
    </row>
    <row r="30" spans="1:9" ht="12.75">
      <c r="A30">
        <v>91</v>
      </c>
      <c r="B30">
        <v>9</v>
      </c>
      <c r="C30" t="s">
        <v>170</v>
      </c>
      <c r="D30" s="76">
        <v>0.0013265856481481481</v>
      </c>
      <c r="E30">
        <v>104.278</v>
      </c>
      <c r="F30">
        <v>8</v>
      </c>
      <c r="G30" t="s">
        <v>171</v>
      </c>
      <c r="H30" t="s">
        <v>131</v>
      </c>
      <c r="I30">
        <v>127</v>
      </c>
    </row>
    <row r="31" spans="1:9" ht="12.75">
      <c r="A31">
        <v>81</v>
      </c>
      <c r="B31">
        <v>10</v>
      </c>
      <c r="C31" t="s">
        <v>188</v>
      </c>
      <c r="D31" s="76">
        <v>0.0013527430555555556</v>
      </c>
      <c r="E31">
        <v>102.261</v>
      </c>
      <c r="F31">
        <v>6</v>
      </c>
      <c r="G31" t="s">
        <v>189</v>
      </c>
      <c r="H31" t="s">
        <v>190</v>
      </c>
      <c r="I31">
        <v>122</v>
      </c>
    </row>
    <row r="32" spans="1:10" ht="12.75">
      <c r="A32">
        <v>34</v>
      </c>
      <c r="B32">
        <v>11</v>
      </c>
      <c r="C32" t="s">
        <v>208</v>
      </c>
      <c r="D32" s="76">
        <v>0.0013733912037037037</v>
      </c>
      <c r="E32">
        <v>100.724</v>
      </c>
      <c r="F32">
        <v>4</v>
      </c>
      <c r="G32" t="s">
        <v>209</v>
      </c>
      <c r="H32" t="s">
        <v>183</v>
      </c>
      <c r="I32" t="s">
        <v>128</v>
      </c>
      <c r="J32">
        <v>117</v>
      </c>
    </row>
    <row r="33" spans="1:9" ht="12.75">
      <c r="A33">
        <v>320</v>
      </c>
      <c r="B33">
        <v>12</v>
      </c>
      <c r="C33" t="s">
        <v>200</v>
      </c>
      <c r="D33" s="76">
        <v>0.001361574074074074</v>
      </c>
      <c r="E33">
        <v>101.598</v>
      </c>
      <c r="F33">
        <v>8</v>
      </c>
      <c r="G33" t="s">
        <v>201</v>
      </c>
      <c r="H33" t="s">
        <v>131</v>
      </c>
      <c r="I33">
        <v>112</v>
      </c>
    </row>
    <row r="34" spans="1:9" ht="12.75">
      <c r="A34">
        <v>29</v>
      </c>
      <c r="B34">
        <v>13</v>
      </c>
      <c r="C34" t="s">
        <v>206</v>
      </c>
      <c r="D34" s="76">
        <v>0.0013632291666666665</v>
      </c>
      <c r="E34">
        <v>101.475</v>
      </c>
      <c r="F34">
        <v>8</v>
      </c>
      <c r="G34" t="s">
        <v>207</v>
      </c>
      <c r="H34" t="s">
        <v>124</v>
      </c>
      <c r="I34">
        <v>108</v>
      </c>
    </row>
    <row r="35" spans="1:9" ht="12.75">
      <c r="A35">
        <v>187</v>
      </c>
      <c r="B35">
        <v>14</v>
      </c>
      <c r="C35" t="s">
        <v>194</v>
      </c>
      <c r="D35" s="76">
        <v>0.0013612962962962962</v>
      </c>
      <c r="E35">
        <v>101.619</v>
      </c>
      <c r="F35">
        <v>7</v>
      </c>
      <c r="G35" t="s">
        <v>195</v>
      </c>
      <c r="H35" t="s">
        <v>196</v>
      </c>
      <c r="I35">
        <v>104</v>
      </c>
    </row>
    <row r="36" spans="1:8" ht="12.75">
      <c r="A36">
        <v>100</v>
      </c>
      <c r="B36">
        <v>15</v>
      </c>
      <c r="C36" t="s">
        <v>172</v>
      </c>
      <c r="D36" s="76">
        <v>0.0013514351851851853</v>
      </c>
      <c r="E36">
        <v>102.36</v>
      </c>
      <c r="F36">
        <v>1</v>
      </c>
      <c r="G36" t="s">
        <v>173</v>
      </c>
      <c r="H36">
        <v>100</v>
      </c>
    </row>
    <row r="37" spans="1:9" ht="12.75">
      <c r="A37">
        <v>700</v>
      </c>
      <c r="B37">
        <v>16</v>
      </c>
      <c r="C37" t="s">
        <v>204</v>
      </c>
      <c r="D37" s="76">
        <v>0.001393009259259259</v>
      </c>
      <c r="E37">
        <v>99.305</v>
      </c>
      <c r="F37">
        <v>4</v>
      </c>
      <c r="G37" t="s">
        <v>205</v>
      </c>
      <c r="H37" t="s">
        <v>124</v>
      </c>
      <c r="I37">
        <v>96</v>
      </c>
    </row>
    <row r="38" spans="1:9" ht="12.75">
      <c r="A38">
        <v>35</v>
      </c>
      <c r="B38">
        <v>17</v>
      </c>
      <c r="C38" t="s">
        <v>176</v>
      </c>
      <c r="D38" s="76">
        <v>0.0014148842592592592</v>
      </c>
      <c r="E38">
        <v>97.77</v>
      </c>
      <c r="F38">
        <v>1</v>
      </c>
      <c r="G38" s="140" t="s">
        <v>177</v>
      </c>
      <c r="H38" t="s">
        <v>178</v>
      </c>
      <c r="I38">
        <v>92</v>
      </c>
    </row>
    <row r="39" spans="1:10" ht="12.75">
      <c r="A39">
        <v>65</v>
      </c>
      <c r="B39" t="s">
        <v>70</v>
      </c>
      <c r="C39" t="s">
        <v>174</v>
      </c>
      <c r="D39" s="76">
        <v>0.001337037037037037</v>
      </c>
      <c r="E39">
        <v>103.463</v>
      </c>
      <c r="F39">
        <v>2</v>
      </c>
      <c r="G39" t="s">
        <v>175</v>
      </c>
      <c r="H39" t="s">
        <v>146</v>
      </c>
      <c r="I39" t="s">
        <v>147</v>
      </c>
      <c r="J39">
        <v>0</v>
      </c>
    </row>
    <row r="40" spans="1:2" ht="12.75">
      <c r="A40" t="s">
        <v>217</v>
      </c>
      <c r="B40" t="s">
        <v>216</v>
      </c>
    </row>
    <row r="43" spans="1:9" ht="12.75">
      <c r="A43">
        <v>514</v>
      </c>
      <c r="B43">
        <v>1</v>
      </c>
      <c r="C43" t="s">
        <v>119</v>
      </c>
      <c r="D43" s="76">
        <v>0.001305011574074074</v>
      </c>
      <c r="E43">
        <v>106.002</v>
      </c>
      <c r="F43">
        <v>6</v>
      </c>
      <c r="G43" t="s">
        <v>120</v>
      </c>
      <c r="H43" t="s">
        <v>121</v>
      </c>
      <c r="I43">
        <v>0</v>
      </c>
    </row>
    <row r="44" spans="1:9" ht="12.75">
      <c r="A44">
        <v>66</v>
      </c>
      <c r="B44">
        <v>2</v>
      </c>
      <c r="C44" t="s">
        <v>169</v>
      </c>
      <c r="D44" s="76">
        <v>0.0013033912037037035</v>
      </c>
      <c r="E44">
        <v>106.133</v>
      </c>
      <c r="F44">
        <v>6</v>
      </c>
      <c r="G44" t="s">
        <v>214</v>
      </c>
      <c r="H44" t="s">
        <v>215</v>
      </c>
      <c r="I44">
        <v>0</v>
      </c>
    </row>
    <row r="45" spans="1:10" ht="12.75">
      <c r="A45">
        <v>18</v>
      </c>
      <c r="B45">
        <v>3</v>
      </c>
      <c r="C45" t="s">
        <v>125</v>
      </c>
      <c r="D45" s="76">
        <v>0.0013150810185185186</v>
      </c>
      <c r="E45">
        <v>105.19</v>
      </c>
      <c r="F45">
        <v>6</v>
      </c>
      <c r="G45" t="s">
        <v>126</v>
      </c>
      <c r="H45" t="s">
        <v>127</v>
      </c>
      <c r="I45" t="s">
        <v>128</v>
      </c>
      <c r="J45">
        <v>0</v>
      </c>
    </row>
    <row r="46" spans="1:9" ht="12.75">
      <c r="A46">
        <v>84</v>
      </c>
      <c r="B46">
        <v>4</v>
      </c>
      <c r="C46" t="s">
        <v>122</v>
      </c>
      <c r="D46" s="76">
        <v>0.001312638888888889</v>
      </c>
      <c r="E46">
        <v>105.386</v>
      </c>
      <c r="F46">
        <v>5</v>
      </c>
      <c r="G46" t="s">
        <v>123</v>
      </c>
      <c r="H46" t="s">
        <v>124</v>
      </c>
      <c r="I46">
        <v>0</v>
      </c>
    </row>
    <row r="47" spans="1:9" ht="12.75">
      <c r="A47">
        <v>75</v>
      </c>
      <c r="B47">
        <v>5</v>
      </c>
      <c r="C47" t="s">
        <v>179</v>
      </c>
      <c r="D47" s="76">
        <v>0.0013170717592592594</v>
      </c>
      <c r="E47">
        <v>105.031</v>
      </c>
      <c r="F47">
        <v>6</v>
      </c>
      <c r="G47" t="s">
        <v>180</v>
      </c>
      <c r="H47" t="s">
        <v>131</v>
      </c>
      <c r="I47">
        <v>0</v>
      </c>
    </row>
    <row r="48" spans="1:9" ht="12.75">
      <c r="A48">
        <v>91</v>
      </c>
      <c r="B48">
        <v>6</v>
      </c>
      <c r="C48" t="s">
        <v>170</v>
      </c>
      <c r="D48" s="76">
        <v>0.0013137962962962962</v>
      </c>
      <c r="E48">
        <v>105.293</v>
      </c>
      <c r="F48">
        <v>6</v>
      </c>
      <c r="G48" t="s">
        <v>171</v>
      </c>
      <c r="H48" t="s">
        <v>131</v>
      </c>
      <c r="I48">
        <v>0</v>
      </c>
    </row>
    <row r="49" spans="1:9" ht="12.75">
      <c r="A49">
        <v>35</v>
      </c>
      <c r="B49">
        <v>7</v>
      </c>
      <c r="C49" t="s">
        <v>176</v>
      </c>
      <c r="D49" s="76">
        <v>0.0013155092592592593</v>
      </c>
      <c r="E49">
        <v>105.156</v>
      </c>
      <c r="F49">
        <v>7</v>
      </c>
      <c r="G49" s="140" t="s">
        <v>177</v>
      </c>
      <c r="H49" t="s">
        <v>178</v>
      </c>
      <c r="I49">
        <v>0</v>
      </c>
    </row>
    <row r="50" spans="1:9" ht="12.75">
      <c r="A50">
        <v>47</v>
      </c>
      <c r="B50">
        <v>8</v>
      </c>
      <c r="C50" t="s">
        <v>129</v>
      </c>
      <c r="D50" s="76">
        <v>0.001328935185185185</v>
      </c>
      <c r="E50">
        <v>104.093</v>
      </c>
      <c r="F50">
        <v>7</v>
      </c>
      <c r="G50" t="s">
        <v>130</v>
      </c>
      <c r="H50" t="s">
        <v>131</v>
      </c>
      <c r="I50">
        <v>0</v>
      </c>
    </row>
    <row r="51" spans="1:8" ht="12.75">
      <c r="A51">
        <v>100</v>
      </c>
      <c r="B51">
        <v>9</v>
      </c>
      <c r="C51" t="s">
        <v>172</v>
      </c>
      <c r="D51" s="76">
        <v>0.001326099537037037</v>
      </c>
      <c r="E51">
        <v>104.316</v>
      </c>
      <c r="F51">
        <v>4</v>
      </c>
      <c r="G51" t="s">
        <v>173</v>
      </c>
      <c r="H51">
        <v>0</v>
      </c>
    </row>
    <row r="52" spans="1:10" ht="12.75">
      <c r="A52">
        <v>36</v>
      </c>
      <c r="B52">
        <v>10</v>
      </c>
      <c r="C52" t="s">
        <v>192</v>
      </c>
      <c r="D52" s="76">
        <v>0.0013335879629629629</v>
      </c>
      <c r="E52">
        <v>103.73</v>
      </c>
      <c r="F52">
        <v>2</v>
      </c>
      <c r="G52" t="s">
        <v>193</v>
      </c>
      <c r="H52" t="s">
        <v>157</v>
      </c>
      <c r="I52" t="s">
        <v>158</v>
      </c>
      <c r="J52">
        <v>0</v>
      </c>
    </row>
    <row r="53" spans="1:9" ht="12.75">
      <c r="A53">
        <v>287</v>
      </c>
      <c r="B53">
        <v>11</v>
      </c>
      <c r="C53" t="s">
        <v>132</v>
      </c>
      <c r="D53" s="76">
        <v>0.001337002314814815</v>
      </c>
      <c r="E53">
        <v>103.465</v>
      </c>
      <c r="F53">
        <v>3</v>
      </c>
      <c r="G53" t="s">
        <v>133</v>
      </c>
      <c r="H53" t="s">
        <v>134</v>
      </c>
      <c r="I53">
        <v>0</v>
      </c>
    </row>
    <row r="54" spans="1:9" ht="12.75">
      <c r="A54">
        <v>99</v>
      </c>
      <c r="B54">
        <v>12</v>
      </c>
      <c r="C54" t="s">
        <v>136</v>
      </c>
      <c r="D54" s="76">
        <v>0.0013342245370370368</v>
      </c>
      <c r="E54">
        <v>103.681</v>
      </c>
      <c r="F54">
        <v>4</v>
      </c>
      <c r="G54" t="s">
        <v>137</v>
      </c>
      <c r="H54" t="s">
        <v>138</v>
      </c>
      <c r="I54">
        <v>0</v>
      </c>
    </row>
    <row r="55" spans="1:10" ht="12.75">
      <c r="A55">
        <v>58</v>
      </c>
      <c r="B55">
        <v>13</v>
      </c>
      <c r="C55" t="s">
        <v>181</v>
      </c>
      <c r="D55" s="76">
        <v>0.001333460648148148</v>
      </c>
      <c r="E55">
        <v>103.74</v>
      </c>
      <c r="F55">
        <v>7</v>
      </c>
      <c r="G55" t="s">
        <v>182</v>
      </c>
      <c r="H55" t="s">
        <v>183</v>
      </c>
      <c r="I55" t="s">
        <v>128</v>
      </c>
      <c r="J55">
        <v>0</v>
      </c>
    </row>
    <row r="56" spans="1:9" ht="12.75">
      <c r="A56">
        <v>67</v>
      </c>
      <c r="B56">
        <v>14</v>
      </c>
      <c r="C56" t="s">
        <v>141</v>
      </c>
      <c r="D56" s="76">
        <v>0.0013393865740740742</v>
      </c>
      <c r="E56">
        <v>103.281</v>
      </c>
      <c r="F56">
        <v>4</v>
      </c>
      <c r="G56" t="s">
        <v>142</v>
      </c>
      <c r="H56" t="s">
        <v>143</v>
      </c>
      <c r="I56">
        <v>0</v>
      </c>
    </row>
    <row r="57" spans="1:8" ht="12.75">
      <c r="A57">
        <v>105</v>
      </c>
      <c r="B57">
        <v>15</v>
      </c>
      <c r="C57" t="s">
        <v>172</v>
      </c>
      <c r="D57" s="76">
        <v>0.001346851851851852</v>
      </c>
      <c r="E57">
        <v>102.709</v>
      </c>
      <c r="F57">
        <v>3</v>
      </c>
      <c r="G57" t="s">
        <v>191</v>
      </c>
      <c r="H57">
        <v>0</v>
      </c>
    </row>
    <row r="58" spans="1:9" ht="12.75">
      <c r="A58">
        <v>163</v>
      </c>
      <c r="B58">
        <v>16</v>
      </c>
      <c r="C58" t="s">
        <v>148</v>
      </c>
      <c r="D58" s="76">
        <v>0.0013460648148148147</v>
      </c>
      <c r="E58">
        <v>102.769</v>
      </c>
      <c r="F58">
        <v>2</v>
      </c>
      <c r="G58" t="s">
        <v>149</v>
      </c>
      <c r="H58" t="s">
        <v>131</v>
      </c>
      <c r="I58">
        <v>0</v>
      </c>
    </row>
    <row r="59" spans="1:9" ht="12.75">
      <c r="A59">
        <v>60</v>
      </c>
      <c r="B59">
        <v>17</v>
      </c>
      <c r="C59" t="s">
        <v>202</v>
      </c>
      <c r="D59" s="76">
        <v>0.001361087962962963</v>
      </c>
      <c r="E59">
        <v>101.634</v>
      </c>
      <c r="F59">
        <v>7</v>
      </c>
      <c r="G59" t="s">
        <v>203</v>
      </c>
      <c r="H59" t="s">
        <v>131</v>
      </c>
      <c r="I59">
        <v>0</v>
      </c>
    </row>
    <row r="60" spans="1:9" ht="12.75">
      <c r="A60">
        <v>20</v>
      </c>
      <c r="B60">
        <v>18</v>
      </c>
      <c r="C60" t="s">
        <v>153</v>
      </c>
      <c r="D60" s="76">
        <v>0.0013461342592592594</v>
      </c>
      <c r="E60">
        <v>102.763</v>
      </c>
      <c r="F60">
        <v>8</v>
      </c>
      <c r="G60" t="s">
        <v>154</v>
      </c>
      <c r="H60" t="s">
        <v>155</v>
      </c>
      <c r="I60">
        <v>0</v>
      </c>
    </row>
    <row r="61" spans="1:10" ht="12.75">
      <c r="A61">
        <v>555</v>
      </c>
      <c r="B61">
        <v>19</v>
      </c>
      <c r="C61" t="s">
        <v>144</v>
      </c>
      <c r="D61" s="76">
        <v>0.0013355092592592594</v>
      </c>
      <c r="E61">
        <v>103.581</v>
      </c>
      <c r="F61">
        <v>8</v>
      </c>
      <c r="G61" t="s">
        <v>145</v>
      </c>
      <c r="H61" t="s">
        <v>146</v>
      </c>
      <c r="I61" t="s">
        <v>147</v>
      </c>
      <c r="J61">
        <v>0</v>
      </c>
    </row>
    <row r="62" spans="1:9" ht="12.75">
      <c r="A62">
        <v>13</v>
      </c>
      <c r="B62">
        <v>20</v>
      </c>
      <c r="C62" t="s">
        <v>197</v>
      </c>
      <c r="D62" s="76">
        <v>0.0013395949074074074</v>
      </c>
      <c r="E62">
        <v>103.265</v>
      </c>
      <c r="F62">
        <v>7</v>
      </c>
      <c r="G62" t="s">
        <v>198</v>
      </c>
      <c r="H62" t="s">
        <v>199</v>
      </c>
      <c r="I62">
        <v>0</v>
      </c>
    </row>
    <row r="63" spans="1:9" ht="12.75">
      <c r="A63">
        <v>187</v>
      </c>
      <c r="B63">
        <v>21</v>
      </c>
      <c r="C63" t="s">
        <v>194</v>
      </c>
      <c r="D63" s="76">
        <v>0.0013395023148148149</v>
      </c>
      <c r="E63">
        <v>103.272</v>
      </c>
      <c r="F63">
        <v>8</v>
      </c>
      <c r="G63" t="s">
        <v>195</v>
      </c>
      <c r="H63" t="s">
        <v>196</v>
      </c>
      <c r="I63">
        <v>0</v>
      </c>
    </row>
    <row r="64" spans="1:9" ht="12.75">
      <c r="A64">
        <v>167</v>
      </c>
      <c r="B64">
        <v>22</v>
      </c>
      <c r="C64" t="s">
        <v>139</v>
      </c>
      <c r="D64" s="76">
        <v>0.0013428009259259259</v>
      </c>
      <c r="E64">
        <v>103.018</v>
      </c>
      <c r="F64">
        <v>3</v>
      </c>
      <c r="G64" t="s">
        <v>211</v>
      </c>
      <c r="H64" t="s">
        <v>131</v>
      </c>
      <c r="I64">
        <v>0</v>
      </c>
    </row>
    <row r="65" spans="1:9" ht="12.75">
      <c r="A65">
        <v>10</v>
      </c>
      <c r="B65">
        <v>23</v>
      </c>
      <c r="C65" t="s">
        <v>135</v>
      </c>
      <c r="D65" s="76">
        <v>0.001339988425925926</v>
      </c>
      <c r="E65">
        <v>103.235</v>
      </c>
      <c r="F65">
        <v>7</v>
      </c>
      <c r="G65" t="s">
        <v>212</v>
      </c>
      <c r="H65" t="s">
        <v>213</v>
      </c>
      <c r="I65">
        <v>0</v>
      </c>
    </row>
    <row r="66" spans="1:9" ht="12.75">
      <c r="A66">
        <v>320</v>
      </c>
      <c r="B66">
        <v>24</v>
      </c>
      <c r="C66" t="s">
        <v>200</v>
      </c>
      <c r="D66" s="76">
        <v>0.0013652546296296297</v>
      </c>
      <c r="E66">
        <v>101.324</v>
      </c>
      <c r="F66">
        <v>3</v>
      </c>
      <c r="G66" t="s">
        <v>201</v>
      </c>
      <c r="H66" t="s">
        <v>131</v>
      </c>
      <c r="I66">
        <v>0</v>
      </c>
    </row>
    <row r="67" spans="1:9" ht="12.75">
      <c r="A67">
        <v>29</v>
      </c>
      <c r="B67">
        <v>25</v>
      </c>
      <c r="C67" t="s">
        <v>206</v>
      </c>
      <c r="D67" s="76">
        <v>0.0013678935185185185</v>
      </c>
      <c r="E67">
        <v>101.129</v>
      </c>
      <c r="F67">
        <v>8</v>
      </c>
      <c r="G67" t="s">
        <v>207</v>
      </c>
      <c r="H67" t="s">
        <v>124</v>
      </c>
      <c r="I67">
        <v>0</v>
      </c>
    </row>
    <row r="68" spans="1:10" ht="12.75">
      <c r="A68">
        <v>31</v>
      </c>
      <c r="B68">
        <v>26</v>
      </c>
      <c r="C68" t="s">
        <v>162</v>
      </c>
      <c r="D68" s="76">
        <v>0.0013674768518518517</v>
      </c>
      <c r="E68">
        <v>101.16</v>
      </c>
      <c r="F68">
        <v>8</v>
      </c>
      <c r="G68">
        <v>7498238</v>
      </c>
      <c r="H68" t="s">
        <v>146</v>
      </c>
      <c r="I68" t="s">
        <v>147</v>
      </c>
      <c r="J68">
        <v>0</v>
      </c>
    </row>
    <row r="69" spans="1:10" ht="12.75">
      <c r="A69">
        <v>89</v>
      </c>
      <c r="B69">
        <v>27</v>
      </c>
      <c r="C69" t="s">
        <v>156</v>
      </c>
      <c r="D69" s="76">
        <v>0.0013737268518518519</v>
      </c>
      <c r="E69">
        <v>100.699</v>
      </c>
      <c r="F69">
        <v>8</v>
      </c>
      <c r="G69">
        <v>41245778</v>
      </c>
      <c r="H69" t="s">
        <v>157</v>
      </c>
      <c r="I69" t="s">
        <v>158</v>
      </c>
      <c r="J69">
        <v>0</v>
      </c>
    </row>
    <row r="70" spans="1:9" ht="12.75">
      <c r="A70">
        <v>700</v>
      </c>
      <c r="B70">
        <v>28</v>
      </c>
      <c r="C70" t="s">
        <v>204</v>
      </c>
      <c r="D70" s="76">
        <v>0.001361851851851852</v>
      </c>
      <c r="E70">
        <v>101.577</v>
      </c>
      <c r="F70">
        <v>7</v>
      </c>
      <c r="G70" t="s">
        <v>205</v>
      </c>
      <c r="H70" t="s">
        <v>124</v>
      </c>
      <c r="I70">
        <v>0</v>
      </c>
    </row>
    <row r="71" spans="1:9" ht="12.75">
      <c r="A71">
        <v>88</v>
      </c>
      <c r="B71">
        <v>29</v>
      </c>
      <c r="C71" t="s">
        <v>166</v>
      </c>
      <c r="D71" s="76">
        <v>0.0013753935185185186</v>
      </c>
      <c r="E71">
        <v>100.577</v>
      </c>
      <c r="F71">
        <v>6</v>
      </c>
      <c r="G71" t="s">
        <v>167</v>
      </c>
      <c r="H71" t="s">
        <v>168</v>
      </c>
      <c r="I71">
        <v>0</v>
      </c>
    </row>
    <row r="72" spans="1:9" ht="12.75">
      <c r="A72">
        <v>120</v>
      </c>
      <c r="B72">
        <v>30</v>
      </c>
      <c r="C72" t="s">
        <v>159</v>
      </c>
      <c r="D72" s="76">
        <v>0.0013629050925925926</v>
      </c>
      <c r="E72">
        <v>101.499</v>
      </c>
      <c r="F72">
        <v>8</v>
      </c>
      <c r="G72" t="s">
        <v>160</v>
      </c>
      <c r="H72" t="s">
        <v>161</v>
      </c>
      <c r="I72">
        <v>0</v>
      </c>
    </row>
    <row r="73" spans="1:9" ht="12.75">
      <c r="A73">
        <v>616</v>
      </c>
      <c r="B73">
        <v>31</v>
      </c>
      <c r="C73" t="s">
        <v>163</v>
      </c>
      <c r="D73" s="76">
        <v>0.001391076388888889</v>
      </c>
      <c r="E73">
        <v>99.443</v>
      </c>
      <c r="F73">
        <v>5</v>
      </c>
      <c r="G73" t="s">
        <v>164</v>
      </c>
      <c r="H73" t="s">
        <v>165</v>
      </c>
      <c r="I73">
        <v>0</v>
      </c>
    </row>
    <row r="74" spans="1:10" ht="12.75">
      <c r="A74">
        <v>222</v>
      </c>
      <c r="B74" t="s">
        <v>70</v>
      </c>
      <c r="C74" t="s">
        <v>184</v>
      </c>
      <c r="D74" s="76">
        <v>0.0013753009259259259</v>
      </c>
      <c r="E74">
        <v>100.584</v>
      </c>
      <c r="F74">
        <v>1</v>
      </c>
      <c r="G74" t="s">
        <v>185</v>
      </c>
      <c r="H74" t="s">
        <v>186</v>
      </c>
      <c r="I74" t="s">
        <v>187</v>
      </c>
      <c r="J74">
        <v>0</v>
      </c>
    </row>
    <row r="75" spans="1:9" ht="12.75">
      <c r="A75">
        <v>81</v>
      </c>
      <c r="B75" t="s">
        <v>70</v>
      </c>
      <c r="C75" t="s">
        <v>188</v>
      </c>
      <c r="D75" s="76">
        <v>0.0013416087962962963</v>
      </c>
      <c r="E75">
        <v>103.11</v>
      </c>
      <c r="F75">
        <v>3</v>
      </c>
      <c r="G75" t="s">
        <v>189</v>
      </c>
      <c r="H75" t="s">
        <v>190</v>
      </c>
      <c r="I75">
        <v>0</v>
      </c>
    </row>
    <row r="76" spans="1:3" ht="12.75">
      <c r="A76">
        <v>34</v>
      </c>
      <c r="B76" t="s">
        <v>72</v>
      </c>
      <c r="C76" t="s">
        <v>208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2" width="9.140625" style="111" customWidth="1"/>
    <col min="3" max="3" width="9.140625" style="112" customWidth="1"/>
    <col min="4" max="6" width="9.140625" style="111" customWidth="1"/>
    <col min="7" max="7" width="9.140625" style="112" customWidth="1"/>
    <col min="8" max="16384" width="9.140625" style="111" customWidth="1"/>
  </cols>
  <sheetData>
    <row r="1" spans="1:9" ht="26.25" customHeight="1">
      <c r="A1" s="201" t="s">
        <v>107</v>
      </c>
      <c r="B1" s="201"/>
      <c r="C1" s="201"/>
      <c r="D1" s="201"/>
      <c r="E1" s="201"/>
      <c r="F1" s="201"/>
      <c r="G1" s="201"/>
      <c r="H1" s="201"/>
      <c r="I1" s="201"/>
    </row>
    <row r="2" ht="6" customHeight="1"/>
    <row r="3" spans="3:17" ht="12.75">
      <c r="C3" s="113">
        <v>2</v>
      </c>
      <c r="G3" s="113" t="s">
        <v>105</v>
      </c>
      <c r="Q3" s="114"/>
    </row>
    <row r="4" spans="2:8" ht="12.75" customHeight="1">
      <c r="B4" s="188">
        <f>'Points Table'!B33</f>
        <v>88</v>
      </c>
      <c r="C4" s="189"/>
      <c r="D4" s="190"/>
      <c r="F4" s="188">
        <f>'Points Table'!B32</f>
        <v>31</v>
      </c>
      <c r="G4" s="189"/>
      <c r="H4" s="190"/>
    </row>
    <row r="5" spans="2:8" ht="12.75">
      <c r="B5" s="191" t="str">
        <f>'Points Table'!C33</f>
        <v>Fred Bardon</v>
      </c>
      <c r="C5" s="192"/>
      <c r="D5" s="193"/>
      <c r="F5" s="191" t="str">
        <f>'Points Table'!C32</f>
        <v>Graham MacDonald</v>
      </c>
      <c r="G5" s="192"/>
      <c r="H5" s="193"/>
    </row>
    <row r="6" spans="2:8" ht="6" customHeight="1">
      <c r="B6" s="115"/>
      <c r="C6" s="115"/>
      <c r="D6" s="115"/>
      <c r="F6" s="115"/>
      <c r="G6" s="115"/>
      <c r="H6" s="115"/>
    </row>
    <row r="7" spans="3:7" ht="12.75">
      <c r="C7" s="113">
        <v>4</v>
      </c>
      <c r="G7" s="113">
        <v>3</v>
      </c>
    </row>
    <row r="8" spans="2:8" ht="12.75" customHeight="1">
      <c r="B8" s="188">
        <f>'Points Table'!B35</f>
        <v>120</v>
      </c>
      <c r="C8" s="189"/>
      <c r="D8" s="190"/>
      <c r="F8" s="188">
        <f>'Points Table'!B34</f>
        <v>616</v>
      </c>
      <c r="G8" s="189"/>
      <c r="H8" s="190"/>
    </row>
    <row r="9" spans="2:8" ht="12.75" customHeight="1">
      <c r="B9" s="191" t="str">
        <f>'Points Table'!C35</f>
        <v>Aaron Ayers</v>
      </c>
      <c r="C9" s="192"/>
      <c r="D9" s="193"/>
      <c r="F9" s="191" t="str">
        <f>'Points Table'!C34</f>
        <v>Graeme Linton</v>
      </c>
      <c r="G9" s="192"/>
      <c r="H9" s="193"/>
    </row>
    <row r="10" spans="2:8" ht="6" customHeight="1">
      <c r="B10" s="115"/>
      <c r="C10" s="115"/>
      <c r="D10" s="115"/>
      <c r="F10" s="115"/>
      <c r="G10" s="115"/>
      <c r="H10" s="115"/>
    </row>
    <row r="11" spans="3:7" ht="12.75">
      <c r="C11" s="113">
        <v>6</v>
      </c>
      <c r="G11" s="113">
        <v>5</v>
      </c>
    </row>
    <row r="12" spans="2:8" ht="12.75" customHeight="1">
      <c r="B12" s="188">
        <f>'Points Table'!B37</f>
        <v>555</v>
      </c>
      <c r="C12" s="189"/>
      <c r="D12" s="190"/>
      <c r="F12" s="188">
        <f>'Points Table'!B36</f>
        <v>700</v>
      </c>
      <c r="G12" s="189"/>
      <c r="H12" s="190"/>
    </row>
    <row r="13" spans="2:8" ht="12.75">
      <c r="B13" s="191" t="str">
        <f>'Points Table'!C37</f>
        <v>Greg Mikkelsen</v>
      </c>
      <c r="C13" s="192"/>
      <c r="D13" s="193"/>
      <c r="F13" s="191" t="str">
        <f>'Points Table'!C36</f>
        <v>Rick Donaldson</v>
      </c>
      <c r="G13" s="192"/>
      <c r="H13" s="193"/>
    </row>
    <row r="14" spans="2:8" ht="6" customHeight="1">
      <c r="B14" s="115"/>
      <c r="C14" s="115"/>
      <c r="D14" s="115"/>
      <c r="F14" s="115"/>
      <c r="G14" s="115"/>
      <c r="H14" s="115"/>
    </row>
    <row r="15" spans="3:7" ht="12.75">
      <c r="C15" s="113">
        <v>8</v>
      </c>
      <c r="G15" s="113">
        <v>7</v>
      </c>
    </row>
    <row r="16" spans="2:8" ht="12.75" customHeight="1">
      <c r="B16" s="188">
        <f>'Points Table'!B39</f>
        <v>34</v>
      </c>
      <c r="C16" s="189"/>
      <c r="D16" s="190"/>
      <c r="F16" s="188">
        <f>'Points Table'!B38</f>
        <v>81</v>
      </c>
      <c r="G16" s="189"/>
      <c r="H16" s="190"/>
    </row>
    <row r="17" spans="2:8" ht="12.75">
      <c r="B17" s="191" t="str">
        <f>'Points Table'!C39</f>
        <v>Michael Moros</v>
      </c>
      <c r="C17" s="192"/>
      <c r="D17" s="193"/>
      <c r="F17" s="191" t="str">
        <f>'Points Table'!C38</f>
        <v>Andrew Walker</v>
      </c>
      <c r="G17" s="192"/>
      <c r="H17" s="193"/>
    </row>
    <row r="18" spans="2:8" ht="6" customHeight="1">
      <c r="B18" s="115"/>
      <c r="C18" s="115"/>
      <c r="D18" s="115"/>
      <c r="F18" s="115"/>
      <c r="G18" s="115"/>
      <c r="H18" s="115"/>
    </row>
    <row r="19" spans="3:7" ht="12.75">
      <c r="C19" s="113">
        <v>10</v>
      </c>
      <c r="G19" s="113">
        <v>9</v>
      </c>
    </row>
    <row r="20" spans="2:8" ht="12.75" customHeight="1">
      <c r="B20" s="188">
        <f>'Points Table'!B41</f>
        <v>10</v>
      </c>
      <c r="C20" s="189"/>
      <c r="D20" s="190"/>
      <c r="F20" s="188">
        <f>'Points Table'!B40</f>
        <v>167</v>
      </c>
      <c r="G20" s="189"/>
      <c r="H20" s="190"/>
    </row>
    <row r="21" spans="2:8" ht="12.75">
      <c r="B21" s="191" t="str">
        <f>'Points Table'!C41</f>
        <v>Harvey Gray</v>
      </c>
      <c r="C21" s="192"/>
      <c r="D21" s="193"/>
      <c r="F21" s="191" t="str">
        <f>'Points Table'!C40</f>
        <v>Peter Ball</v>
      </c>
      <c r="G21" s="192"/>
      <c r="H21" s="193"/>
    </row>
    <row r="22" spans="2:8" ht="6" customHeight="1">
      <c r="B22" s="115"/>
      <c r="C22" s="115"/>
      <c r="D22" s="115"/>
      <c r="F22" s="115"/>
      <c r="G22" s="115"/>
      <c r="H22" s="115"/>
    </row>
    <row r="23" spans="3:7" ht="12.75">
      <c r="C23" s="113">
        <v>12</v>
      </c>
      <c r="G23" s="113">
        <v>11</v>
      </c>
    </row>
    <row r="24" spans="2:8" ht="12.75" customHeight="1">
      <c r="B24" s="188">
        <f>'Points Table'!B43</f>
        <v>707</v>
      </c>
      <c r="C24" s="189"/>
      <c r="D24" s="190"/>
      <c r="F24" s="188">
        <f>'Points Table'!B42</f>
        <v>89</v>
      </c>
      <c r="G24" s="189"/>
      <c r="H24" s="190"/>
    </row>
    <row r="25" spans="2:8" ht="12.75">
      <c r="B25" s="191" t="str">
        <f>'Points Table'!C43</f>
        <v>Graham Ball</v>
      </c>
      <c r="C25" s="192"/>
      <c r="D25" s="193"/>
      <c r="F25" s="191" t="str">
        <f>'Points Table'!C42</f>
        <v>Elliott Fuller</v>
      </c>
      <c r="G25" s="192"/>
      <c r="H25" s="193"/>
    </row>
    <row r="26" spans="2:8" ht="6" customHeight="1">
      <c r="B26" s="115"/>
      <c r="C26" s="115"/>
      <c r="D26" s="115"/>
      <c r="F26" s="115"/>
      <c r="G26" s="115"/>
      <c r="H26" s="115"/>
    </row>
    <row r="27" spans="3:7" ht="12.75">
      <c r="C27" s="113">
        <v>14</v>
      </c>
      <c r="G27" s="113">
        <v>13</v>
      </c>
    </row>
    <row r="28" spans="2:8" ht="12.75" customHeight="1">
      <c r="B28" s="188">
        <f>'Points Table'!B45</f>
        <v>23</v>
      </c>
      <c r="C28" s="189"/>
      <c r="D28" s="190"/>
      <c r="F28" s="188">
        <f>'Points Table'!B44</f>
        <v>52</v>
      </c>
      <c r="G28" s="189"/>
      <c r="H28" s="190"/>
    </row>
    <row r="29" spans="2:8" ht="12.75">
      <c r="B29" s="191" t="str">
        <f>'Points Table'!C45</f>
        <v>Michael Boyle</v>
      </c>
      <c r="C29" s="192"/>
      <c r="D29" s="193"/>
      <c r="F29" s="191" t="str">
        <f>'Points Table'!C44</f>
        <v>Warren Glassford</v>
      </c>
      <c r="G29" s="192"/>
      <c r="H29" s="193"/>
    </row>
    <row r="30" spans="2:8" ht="6" customHeight="1">
      <c r="B30" s="115"/>
      <c r="C30" s="115"/>
      <c r="D30" s="115"/>
      <c r="F30" s="115"/>
      <c r="G30" s="115"/>
      <c r="H30" s="115"/>
    </row>
    <row r="31" spans="3:7" ht="12.75">
      <c r="C31" s="113">
        <v>16</v>
      </c>
      <c r="G31" s="113">
        <v>15</v>
      </c>
    </row>
    <row r="32" spans="2:8" ht="12.75" customHeight="1">
      <c r="B32" s="188">
        <f>'Points Table'!B48</f>
        <v>0</v>
      </c>
      <c r="C32" s="189"/>
      <c r="D32" s="190"/>
      <c r="F32" s="188">
        <f>'Points Table'!B46</f>
        <v>65</v>
      </c>
      <c r="G32" s="189"/>
      <c r="H32" s="190"/>
    </row>
    <row r="33" spans="2:8" ht="12.75">
      <c r="B33" s="191">
        <f>'Points Table'!C48</f>
        <v>0</v>
      </c>
      <c r="C33" s="192"/>
      <c r="D33" s="193"/>
      <c r="F33" s="191" t="str">
        <f>'Points Table'!C46</f>
        <v>Gerald Fava</v>
      </c>
      <c r="G33" s="192"/>
      <c r="H33" s="193"/>
    </row>
    <row r="34" spans="2:8" ht="6" customHeight="1">
      <c r="B34" s="115"/>
      <c r="C34" s="115"/>
      <c r="D34" s="115"/>
      <c r="F34" s="115"/>
      <c r="G34" s="115"/>
      <c r="H34" s="115"/>
    </row>
    <row r="35" spans="3:7" ht="12.75">
      <c r="C35" s="113">
        <v>18</v>
      </c>
      <c r="G35" s="113">
        <v>17</v>
      </c>
    </row>
    <row r="36" spans="2:8" ht="12.75" customHeight="1">
      <c r="B36" s="188">
        <f>'Points Table'!B50</f>
        <v>0</v>
      </c>
      <c r="C36" s="189"/>
      <c r="D36" s="190"/>
      <c r="F36" s="188">
        <f>'Points Table'!B49</f>
        <v>0</v>
      </c>
      <c r="G36" s="189"/>
      <c r="H36" s="190"/>
    </row>
    <row r="37" spans="2:8" ht="12.75">
      <c r="B37" s="191">
        <f>'Points Table'!C50</f>
        <v>0</v>
      </c>
      <c r="C37" s="192"/>
      <c r="D37" s="193"/>
      <c r="F37" s="191">
        <f>'Points Table'!C49</f>
        <v>0</v>
      </c>
      <c r="G37" s="192"/>
      <c r="H37" s="193"/>
    </row>
    <row r="38" spans="2:8" ht="6" customHeight="1">
      <c r="B38" s="115"/>
      <c r="C38" s="115"/>
      <c r="D38" s="115"/>
      <c r="F38" s="115"/>
      <c r="G38" s="115"/>
      <c r="H38" s="115"/>
    </row>
    <row r="39" spans="3:7" ht="12.75">
      <c r="C39" s="113"/>
      <c r="G39" s="113"/>
    </row>
    <row r="40" spans="2:8" ht="12.75">
      <c r="B40" s="194"/>
      <c r="C40" s="195"/>
      <c r="D40" s="196"/>
      <c r="F40" s="194"/>
      <c r="G40" s="195"/>
      <c r="H40" s="196"/>
    </row>
    <row r="41" spans="2:8" ht="12.75">
      <c r="B41" s="197"/>
      <c r="C41" s="198"/>
      <c r="D41" s="199"/>
      <c r="F41" s="197"/>
      <c r="G41" s="198"/>
      <c r="H41" s="199"/>
    </row>
    <row r="42" spans="2:8" ht="6" customHeight="1">
      <c r="B42" s="115"/>
      <c r="C42" s="115"/>
      <c r="D42" s="115"/>
      <c r="F42" s="115"/>
      <c r="G42" s="115"/>
      <c r="H42" s="115"/>
    </row>
    <row r="43" spans="3:7" ht="12.75">
      <c r="C43" s="113"/>
      <c r="G43" s="113"/>
    </row>
    <row r="44" spans="2:8" ht="12.75">
      <c r="B44" s="194"/>
      <c r="C44" s="195"/>
      <c r="D44" s="196"/>
      <c r="F44" s="194"/>
      <c r="G44" s="195"/>
      <c r="H44" s="196"/>
    </row>
    <row r="45" spans="2:8" ht="12.75">
      <c r="B45" s="197"/>
      <c r="C45" s="198"/>
      <c r="D45" s="199"/>
      <c r="F45" s="197"/>
      <c r="G45" s="198"/>
      <c r="H45" s="199"/>
    </row>
    <row r="46" spans="2:8" ht="6" customHeight="1">
      <c r="B46" s="115"/>
      <c r="C46" s="115"/>
      <c r="D46" s="115"/>
      <c r="F46" s="115"/>
      <c r="G46" s="115"/>
      <c r="H46" s="115"/>
    </row>
    <row r="47" spans="3:7" ht="12.75">
      <c r="C47" s="113"/>
      <c r="G47" s="113"/>
    </row>
    <row r="48" spans="2:10" ht="12.75">
      <c r="B48" s="194"/>
      <c r="C48" s="195"/>
      <c r="D48" s="196"/>
      <c r="F48" s="194"/>
      <c r="G48" s="195"/>
      <c r="H48" s="196"/>
      <c r="J48" s="116"/>
    </row>
    <row r="49" spans="2:8" ht="12.75">
      <c r="B49" s="197"/>
      <c r="C49" s="198"/>
      <c r="D49" s="199"/>
      <c r="F49" s="197"/>
      <c r="G49" s="198"/>
      <c r="H49" s="199"/>
    </row>
    <row r="50" spans="2:8" ht="6" customHeight="1">
      <c r="B50" s="115"/>
      <c r="C50" s="115"/>
      <c r="D50" s="115"/>
      <c r="F50" s="115"/>
      <c r="G50" s="115"/>
      <c r="H50" s="115"/>
    </row>
    <row r="51" spans="3:7" ht="12.75">
      <c r="C51" s="113"/>
      <c r="G51" s="113"/>
    </row>
    <row r="52" spans="2:8" ht="12.75">
      <c r="B52" s="194"/>
      <c r="C52" s="195"/>
      <c r="D52" s="196"/>
      <c r="F52" s="194"/>
      <c r="G52" s="195"/>
      <c r="H52" s="196"/>
    </row>
    <row r="53" spans="2:8" ht="12.75">
      <c r="B53" s="197"/>
      <c r="C53" s="198"/>
      <c r="D53" s="199"/>
      <c r="F53" s="197"/>
      <c r="G53" s="198"/>
      <c r="H53" s="199"/>
    </row>
    <row r="54" spans="2:8" ht="6" customHeight="1">
      <c r="B54" s="115"/>
      <c r="C54" s="115"/>
      <c r="D54" s="115"/>
      <c r="F54" s="115"/>
      <c r="G54" s="115"/>
      <c r="H54" s="115"/>
    </row>
    <row r="55" spans="3:7" ht="12.75">
      <c r="C55" s="113"/>
      <c r="G55" s="113"/>
    </row>
    <row r="56" spans="2:8" ht="12.75">
      <c r="B56" s="200"/>
      <c r="C56" s="195"/>
      <c r="D56" s="196"/>
      <c r="F56" s="194"/>
      <c r="G56" s="195"/>
      <c r="H56" s="196"/>
    </row>
    <row r="57" spans="2:8" ht="12.75">
      <c r="B57" s="197"/>
      <c r="C57" s="198"/>
      <c r="D57" s="199"/>
      <c r="F57" s="197"/>
      <c r="G57" s="198"/>
      <c r="H57" s="199"/>
    </row>
    <row r="58" spans="2:8" ht="6" customHeight="1">
      <c r="B58" s="115"/>
      <c r="C58" s="115"/>
      <c r="D58" s="115"/>
      <c r="F58" s="115"/>
      <c r="G58" s="115"/>
      <c r="H58" s="115"/>
    </row>
    <row r="59" spans="3:7" ht="12.75">
      <c r="C59" s="113"/>
      <c r="G59" s="113"/>
    </row>
    <row r="60" spans="2:8" ht="12.75">
      <c r="B60" s="200"/>
      <c r="C60" s="195"/>
      <c r="D60" s="196"/>
      <c r="F60" s="200"/>
      <c r="G60" s="195"/>
      <c r="H60" s="196"/>
    </row>
    <row r="61" spans="2:8" ht="12.75">
      <c r="B61" s="197"/>
      <c r="C61" s="198"/>
      <c r="D61" s="199"/>
      <c r="F61" s="197"/>
      <c r="G61" s="198"/>
      <c r="H61" s="199"/>
    </row>
    <row r="62" spans="2:8" ht="6" customHeight="1">
      <c r="B62" s="115"/>
      <c r="C62" s="115"/>
      <c r="D62" s="115"/>
      <c r="F62" s="115"/>
      <c r="G62" s="115"/>
      <c r="H62" s="115"/>
    </row>
    <row r="63" spans="3:7" ht="12.75">
      <c r="C63" s="113"/>
      <c r="G63" s="113"/>
    </row>
    <row r="64" spans="2:8" ht="12.75">
      <c r="B64" s="200"/>
      <c r="C64" s="195"/>
      <c r="D64" s="196"/>
      <c r="F64" s="200"/>
      <c r="G64" s="195"/>
      <c r="H64" s="196"/>
    </row>
    <row r="65" spans="2:8" ht="12.75">
      <c r="B65" s="197"/>
      <c r="C65" s="198"/>
      <c r="D65" s="199"/>
      <c r="F65" s="197"/>
      <c r="G65" s="198"/>
      <c r="H65" s="199"/>
    </row>
    <row r="66" spans="2:8" ht="6" customHeight="1">
      <c r="B66" s="115"/>
      <c r="C66" s="115"/>
      <c r="D66" s="115"/>
      <c r="F66" s="115"/>
      <c r="G66" s="115"/>
      <c r="H66" s="115"/>
    </row>
    <row r="67" spans="3:7" ht="12.75">
      <c r="C67" s="113"/>
      <c r="G67" s="113"/>
    </row>
    <row r="68" spans="2:8" ht="12.75">
      <c r="B68" s="200"/>
      <c r="C68" s="195"/>
      <c r="D68" s="196"/>
      <c r="F68" s="200"/>
      <c r="G68" s="195"/>
      <c r="H68" s="196"/>
    </row>
    <row r="69" spans="2:8" ht="12.75">
      <c r="B69" s="197"/>
      <c r="C69" s="198"/>
      <c r="D69" s="199"/>
      <c r="F69" s="197"/>
      <c r="G69" s="198"/>
      <c r="H69" s="199"/>
    </row>
    <row r="70" spans="2:8" ht="6" customHeight="1">
      <c r="B70" s="115"/>
      <c r="C70" s="115"/>
      <c r="D70" s="115"/>
      <c r="F70" s="115"/>
      <c r="G70" s="115"/>
      <c r="H70" s="115"/>
    </row>
    <row r="71" spans="3:7" ht="12.75">
      <c r="C71" s="113"/>
      <c r="G71" s="113"/>
    </row>
    <row r="72" spans="2:8" ht="12.75">
      <c r="B72" s="200"/>
      <c r="C72" s="195"/>
      <c r="D72" s="196"/>
      <c r="F72" s="200"/>
      <c r="G72" s="195"/>
      <c r="H72" s="196"/>
    </row>
    <row r="73" spans="2:8" ht="12.75">
      <c r="B73" s="197"/>
      <c r="C73" s="198"/>
      <c r="D73" s="199"/>
      <c r="F73" s="197"/>
      <c r="G73" s="198"/>
      <c r="H73" s="199"/>
    </row>
  </sheetData>
  <sheetProtection/>
  <mergeCells count="55">
    <mergeCell ref="B21:D21"/>
    <mergeCell ref="F8:H8"/>
    <mergeCell ref="B36:D36"/>
    <mergeCell ref="B37:D37"/>
    <mergeCell ref="A1:I1"/>
    <mergeCell ref="B24:D24"/>
    <mergeCell ref="B25:D25"/>
    <mergeCell ref="B28:D28"/>
    <mergeCell ref="B29:D29"/>
    <mergeCell ref="B32:D32"/>
    <mergeCell ref="B8:D8"/>
    <mergeCell ref="B9:D9"/>
    <mergeCell ref="B12:D12"/>
    <mergeCell ref="B13:D13"/>
    <mergeCell ref="B16:D16"/>
    <mergeCell ref="B17:D17"/>
    <mergeCell ref="F13:H13"/>
    <mergeCell ref="F16:H16"/>
    <mergeCell ref="F17:H17"/>
    <mergeCell ref="B64:D65"/>
    <mergeCell ref="F64:H65"/>
    <mergeCell ref="B40:D41"/>
    <mergeCell ref="F40:H41"/>
    <mergeCell ref="B44:D45"/>
    <mergeCell ref="F37:H37"/>
    <mergeCell ref="B20:D20"/>
    <mergeCell ref="B68:D69"/>
    <mergeCell ref="F68:H69"/>
    <mergeCell ref="B72:D73"/>
    <mergeCell ref="F72:H73"/>
    <mergeCell ref="B52:D53"/>
    <mergeCell ref="F52:H53"/>
    <mergeCell ref="B56:D57"/>
    <mergeCell ref="F56:H57"/>
    <mergeCell ref="B60:D61"/>
    <mergeCell ref="F60:H61"/>
    <mergeCell ref="F44:H45"/>
    <mergeCell ref="B48:D49"/>
    <mergeCell ref="F48:H49"/>
    <mergeCell ref="F28:H28"/>
    <mergeCell ref="F29:H29"/>
    <mergeCell ref="F32:H32"/>
    <mergeCell ref="F33:H33"/>
    <mergeCell ref="B33:D33"/>
    <mergeCell ref="F36:H36"/>
    <mergeCell ref="F20:H20"/>
    <mergeCell ref="F21:H21"/>
    <mergeCell ref="F24:H24"/>
    <mergeCell ref="F25:H25"/>
    <mergeCell ref="B4:D4"/>
    <mergeCell ref="B5:D5"/>
    <mergeCell ref="F4:H4"/>
    <mergeCell ref="F5:H5"/>
    <mergeCell ref="F9:H9"/>
    <mergeCell ref="F12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73"/>
  <sheetViews>
    <sheetView zoomScalePageLayoutView="0" workbookViewId="0" topLeftCell="A1">
      <selection activeCell="F4" sqref="F4:H4"/>
    </sheetView>
  </sheetViews>
  <sheetFormatPr defaultColWidth="9.140625" defaultRowHeight="12.75"/>
  <cols>
    <col min="1" max="2" width="9.140625" style="111" customWidth="1"/>
    <col min="3" max="3" width="9.140625" style="112" customWidth="1"/>
    <col min="4" max="6" width="9.140625" style="111" customWidth="1"/>
    <col min="7" max="7" width="9.140625" style="112" customWidth="1"/>
    <col min="8" max="16384" width="9.140625" style="111" customWidth="1"/>
  </cols>
  <sheetData>
    <row r="1" spans="2:8" ht="26.25">
      <c r="B1" s="201" t="s">
        <v>106</v>
      </c>
      <c r="C1" s="201"/>
      <c r="D1" s="201"/>
      <c r="E1" s="201"/>
      <c r="F1" s="201"/>
      <c r="G1" s="201"/>
      <c r="H1" s="201"/>
    </row>
    <row r="2" ht="6" customHeight="1"/>
    <row r="3" spans="3:7" ht="12.75">
      <c r="C3" s="113">
        <v>2</v>
      </c>
      <c r="G3" s="113" t="s">
        <v>105</v>
      </c>
    </row>
    <row r="4" spans="2:8" ht="12.75" customHeight="1">
      <c r="B4" s="188">
        <f>'Points Table'!B10</f>
        <v>66</v>
      </c>
      <c r="C4" s="189"/>
      <c r="D4" s="190"/>
      <c r="F4" s="188">
        <f>'Points Table'!B9</f>
        <v>514</v>
      </c>
      <c r="G4" s="189"/>
      <c r="H4" s="190"/>
    </row>
    <row r="5" spans="2:8" ht="12.75" customHeight="1">
      <c r="B5" s="197" t="str">
        <f>'Points Table'!C10</f>
        <v>Ashley Blewett</v>
      </c>
      <c r="C5" s="198"/>
      <c r="D5" s="199"/>
      <c r="F5" s="197" t="str">
        <f>'Points Table'!C9</f>
        <v>Martin Irvine</v>
      </c>
      <c r="G5" s="198"/>
      <c r="H5" s="199"/>
    </row>
    <row r="6" spans="2:8" ht="6" customHeight="1">
      <c r="B6" s="115"/>
      <c r="C6" s="115"/>
      <c r="D6" s="115"/>
      <c r="F6" s="115"/>
      <c r="G6" s="115"/>
      <c r="H6" s="115"/>
    </row>
    <row r="7" spans="3:7" ht="12.75">
      <c r="C7" s="113">
        <v>4</v>
      </c>
      <c r="G7" s="113">
        <v>3</v>
      </c>
    </row>
    <row r="8" spans="2:8" ht="12.75" customHeight="1">
      <c r="B8" s="188">
        <f>'Points Table'!B12</f>
        <v>84</v>
      </c>
      <c r="C8" s="189"/>
      <c r="D8" s="190"/>
      <c r="F8" s="188">
        <f>'Points Table'!B11</f>
        <v>18</v>
      </c>
      <c r="G8" s="189"/>
      <c r="H8" s="190"/>
    </row>
    <row r="9" spans="2:8" ht="12.75" customHeight="1">
      <c r="B9" s="197" t="str">
        <f>'Points Table'!C12</f>
        <v>Lance Hughes</v>
      </c>
      <c r="C9" s="198"/>
      <c r="D9" s="199"/>
      <c r="F9" s="197" t="str">
        <f>'Points Table'!C11</f>
        <v>Richard Oxton</v>
      </c>
      <c r="G9" s="198"/>
      <c r="H9" s="199"/>
    </row>
    <row r="10" spans="2:8" ht="6" customHeight="1">
      <c r="B10" s="115"/>
      <c r="C10" s="115"/>
      <c r="D10" s="115"/>
      <c r="F10" s="115"/>
      <c r="G10" s="115"/>
      <c r="H10" s="115"/>
    </row>
    <row r="11" spans="3:7" ht="12.75">
      <c r="C11" s="113">
        <v>6</v>
      </c>
      <c r="G11" s="113">
        <v>5</v>
      </c>
    </row>
    <row r="12" spans="2:8" ht="12.75" customHeight="1">
      <c r="B12" s="188">
        <f>'Points Table'!B14</f>
        <v>47</v>
      </c>
      <c r="C12" s="189"/>
      <c r="D12" s="190"/>
      <c r="F12" s="188">
        <f>'Points Table'!B13</f>
        <v>75</v>
      </c>
      <c r="G12" s="189"/>
      <c r="H12" s="190"/>
    </row>
    <row r="13" spans="2:8" ht="12.75" customHeight="1">
      <c r="B13" s="197" t="str">
        <f>'Points Table'!C14</f>
        <v>Philip Smurthwaite</v>
      </c>
      <c r="C13" s="198"/>
      <c r="D13" s="199"/>
      <c r="F13" s="197" t="str">
        <f>'Points Table'!C13</f>
        <v>David Farmer</v>
      </c>
      <c r="G13" s="198"/>
      <c r="H13" s="199"/>
    </row>
    <row r="14" spans="2:8" ht="6" customHeight="1">
      <c r="B14" s="115"/>
      <c r="C14" s="115"/>
      <c r="D14" s="115"/>
      <c r="F14" s="115"/>
      <c r="G14" s="115"/>
      <c r="H14" s="115"/>
    </row>
    <row r="15" spans="3:7" ht="12.75">
      <c r="C15" s="113">
        <v>8</v>
      </c>
      <c r="G15" s="113">
        <v>7</v>
      </c>
    </row>
    <row r="16" spans="2:8" ht="12.75" customHeight="1">
      <c r="B16" s="188">
        <f>'Points Table'!B16</f>
        <v>99</v>
      </c>
      <c r="C16" s="189"/>
      <c r="D16" s="190"/>
      <c r="F16" s="188">
        <f>'Points Table'!B15</f>
        <v>36</v>
      </c>
      <c r="G16" s="189"/>
      <c r="H16" s="190"/>
    </row>
    <row r="17" spans="2:8" ht="12.75" customHeight="1">
      <c r="B17" s="197" t="str">
        <f>'Points Table'!C16</f>
        <v>John Thomson</v>
      </c>
      <c r="C17" s="198"/>
      <c r="D17" s="199"/>
      <c r="F17" s="197" t="str">
        <f>'Points Table'!C15</f>
        <v>Glenn Pelham</v>
      </c>
      <c r="G17" s="198"/>
      <c r="H17" s="199"/>
    </row>
    <row r="18" spans="2:8" ht="6" customHeight="1">
      <c r="B18" s="115"/>
      <c r="C18" s="115"/>
      <c r="D18" s="115"/>
      <c r="F18" s="115"/>
      <c r="G18" s="115"/>
      <c r="H18" s="115"/>
    </row>
    <row r="19" spans="3:7" ht="12.75">
      <c r="C19" s="113">
        <v>10</v>
      </c>
      <c r="G19" s="113">
        <v>9</v>
      </c>
    </row>
    <row r="20" spans="2:8" ht="12.75" customHeight="1">
      <c r="B20" s="188">
        <f>'Points Table'!B18</f>
        <v>287</v>
      </c>
      <c r="C20" s="189"/>
      <c r="D20" s="190"/>
      <c r="F20" s="188">
        <f>'Points Table'!B17</f>
        <v>35</v>
      </c>
      <c r="G20" s="189"/>
      <c r="H20" s="190"/>
    </row>
    <row r="21" spans="2:8" ht="12.75" customHeight="1">
      <c r="B21" s="197" t="str">
        <f>'Points Table'!C18</f>
        <v>Matt Parish</v>
      </c>
      <c r="C21" s="198"/>
      <c r="D21" s="199"/>
      <c r="F21" s="197" t="str">
        <f>'Points Table'!C17</f>
        <v>Tony Easton</v>
      </c>
      <c r="G21" s="198"/>
      <c r="H21" s="199"/>
    </row>
    <row r="22" spans="2:8" ht="6" customHeight="1">
      <c r="B22" s="115"/>
      <c r="C22" s="115"/>
      <c r="D22" s="115"/>
      <c r="F22" s="115"/>
      <c r="G22" s="115"/>
      <c r="H22" s="115"/>
    </row>
    <row r="23" spans="3:7" ht="12.75">
      <c r="C23" s="113">
        <v>12</v>
      </c>
      <c r="G23" s="113">
        <v>11</v>
      </c>
    </row>
    <row r="24" spans="2:8" ht="12.75" customHeight="1">
      <c r="B24" s="188">
        <f>'Points Table'!B20</f>
        <v>67</v>
      </c>
      <c r="C24" s="189"/>
      <c r="D24" s="190"/>
      <c r="F24" s="188">
        <f>'Points Table'!B19</f>
        <v>91</v>
      </c>
      <c r="G24" s="189"/>
      <c r="H24" s="190"/>
    </row>
    <row r="25" spans="2:8" ht="12.75" customHeight="1">
      <c r="B25" s="197" t="str">
        <f>'Points Table'!C20</f>
        <v>Mark Crompton</v>
      </c>
      <c r="C25" s="198"/>
      <c r="D25" s="199"/>
      <c r="F25" s="197" t="str">
        <f>'Points Table'!C19</f>
        <v>Callum Quin</v>
      </c>
      <c r="G25" s="198"/>
      <c r="H25" s="199"/>
    </row>
    <row r="26" spans="2:8" ht="6" customHeight="1">
      <c r="B26" s="115"/>
      <c r="C26" s="115"/>
      <c r="D26" s="115"/>
      <c r="F26" s="115"/>
      <c r="G26" s="115"/>
      <c r="H26" s="115"/>
    </row>
    <row r="27" spans="3:7" ht="12.75">
      <c r="C27" s="113">
        <v>14</v>
      </c>
      <c r="G27" s="113">
        <v>13</v>
      </c>
    </row>
    <row r="28" spans="2:8" ht="12.75" customHeight="1">
      <c r="B28" s="188">
        <f>'Points Table'!B23</f>
        <v>58</v>
      </c>
      <c r="C28" s="189"/>
      <c r="D28" s="190"/>
      <c r="F28" s="188">
        <f>'Points Table'!B21</f>
        <v>100</v>
      </c>
      <c r="G28" s="189"/>
      <c r="H28" s="190"/>
    </row>
    <row r="29" spans="2:8" ht="12.75" customHeight="1">
      <c r="B29" s="197" t="str">
        <f>'Points Table'!C23</f>
        <v>Tony Houston</v>
      </c>
      <c r="C29" s="198"/>
      <c r="D29" s="199"/>
      <c r="F29" s="197" t="str">
        <f>'Points Table'!C21</f>
        <v>Gene Rollinson</v>
      </c>
      <c r="G29" s="198"/>
      <c r="H29" s="199"/>
    </row>
    <row r="30" spans="2:8" ht="6" customHeight="1">
      <c r="B30" s="115"/>
      <c r="C30" s="115"/>
      <c r="D30" s="115"/>
      <c r="F30" s="115"/>
      <c r="G30" s="115"/>
      <c r="H30" s="115"/>
    </row>
    <row r="31" spans="3:7" ht="12.75">
      <c r="C31" s="113">
        <v>16</v>
      </c>
      <c r="G31" s="113">
        <v>15</v>
      </c>
    </row>
    <row r="32" spans="2:8" ht="12.75" customHeight="1">
      <c r="B32" s="188">
        <f>'Points Table'!B25</f>
        <v>163</v>
      </c>
      <c r="C32" s="189"/>
      <c r="D32" s="190"/>
      <c r="F32" s="188">
        <f>'Points Table'!B24</f>
        <v>60</v>
      </c>
      <c r="G32" s="189"/>
      <c r="H32" s="190"/>
    </row>
    <row r="33" spans="2:8" ht="12.75" customHeight="1">
      <c r="B33" s="197" t="str">
        <f>'Points Table'!C25</f>
        <v>John Thompson</v>
      </c>
      <c r="C33" s="198"/>
      <c r="D33" s="199"/>
      <c r="F33" s="197" t="str">
        <f>'Points Table'!C24</f>
        <v>Grant Roe</v>
      </c>
      <c r="G33" s="198"/>
      <c r="H33" s="199"/>
    </row>
    <row r="34" spans="2:8" ht="6" customHeight="1">
      <c r="B34" s="115"/>
      <c r="C34" s="115"/>
      <c r="D34" s="115"/>
      <c r="F34" s="115"/>
      <c r="G34" s="115"/>
      <c r="H34" s="115"/>
    </row>
    <row r="35" spans="3:7" ht="12.75">
      <c r="C35" s="113">
        <v>18</v>
      </c>
      <c r="G35" s="113">
        <v>17</v>
      </c>
    </row>
    <row r="36" spans="2:8" ht="12.75" customHeight="1">
      <c r="B36" s="188">
        <f>'Points Table'!B31</f>
        <v>29</v>
      </c>
      <c r="C36" s="189"/>
      <c r="D36" s="190"/>
      <c r="F36" s="188">
        <f>'Points Table'!B29</f>
        <v>187</v>
      </c>
      <c r="G36" s="189"/>
      <c r="H36" s="190"/>
    </row>
    <row r="37" spans="2:8" ht="12.75" customHeight="1">
      <c r="B37" s="197" t="str">
        <f>'Points Table'!C31</f>
        <v>Greg Dutton</v>
      </c>
      <c r="C37" s="198"/>
      <c r="D37" s="199"/>
      <c r="F37" s="197" t="str">
        <f>'Points Table'!C29</f>
        <v>Paul Clark</v>
      </c>
      <c r="G37" s="198"/>
      <c r="H37" s="199"/>
    </row>
    <row r="38" spans="2:8" ht="6" customHeight="1">
      <c r="B38" s="115"/>
      <c r="C38" s="115"/>
      <c r="D38" s="115"/>
      <c r="F38" s="115"/>
      <c r="G38" s="115"/>
      <c r="H38" s="115"/>
    </row>
    <row r="39" spans="3:7" ht="12.75">
      <c r="C39" s="113"/>
      <c r="G39" s="113"/>
    </row>
    <row r="40" spans="2:8" ht="12.75" customHeight="1">
      <c r="B40" s="194"/>
      <c r="C40" s="195"/>
      <c r="D40" s="196"/>
      <c r="F40" s="194"/>
      <c r="G40" s="195"/>
      <c r="H40" s="196"/>
    </row>
    <row r="41" spans="2:8" ht="12.75" customHeight="1">
      <c r="B41" s="197"/>
      <c r="C41" s="198"/>
      <c r="D41" s="199"/>
      <c r="F41" s="197"/>
      <c r="G41" s="198"/>
      <c r="H41" s="199"/>
    </row>
    <row r="42" spans="2:8" ht="6" customHeight="1">
      <c r="B42" s="115"/>
      <c r="C42" s="115"/>
      <c r="D42" s="115"/>
      <c r="F42" s="115"/>
      <c r="G42" s="115"/>
      <c r="H42" s="115"/>
    </row>
    <row r="43" spans="3:7" ht="12.75">
      <c r="C43" s="113"/>
      <c r="G43" s="113"/>
    </row>
    <row r="44" spans="2:8" ht="12.75" customHeight="1">
      <c r="B44" s="194"/>
      <c r="C44" s="195"/>
      <c r="D44" s="196"/>
      <c r="F44" s="194"/>
      <c r="G44" s="195"/>
      <c r="H44" s="196"/>
    </row>
    <row r="45" spans="2:8" ht="12.75" customHeight="1">
      <c r="B45" s="197"/>
      <c r="C45" s="198"/>
      <c r="D45" s="199"/>
      <c r="F45" s="197"/>
      <c r="G45" s="198"/>
      <c r="H45" s="199"/>
    </row>
    <row r="46" spans="2:8" ht="6" customHeight="1">
      <c r="B46" s="115"/>
      <c r="C46" s="115"/>
      <c r="D46" s="115"/>
      <c r="F46" s="115"/>
      <c r="G46" s="115"/>
      <c r="H46" s="115"/>
    </row>
    <row r="47" spans="3:7" ht="12.75">
      <c r="C47" s="113"/>
      <c r="G47" s="113"/>
    </row>
    <row r="48" spans="2:8" ht="12.75" customHeight="1">
      <c r="B48" s="194"/>
      <c r="C48" s="195"/>
      <c r="D48" s="196"/>
      <c r="F48" s="194"/>
      <c r="G48" s="195"/>
      <c r="H48" s="196"/>
    </row>
    <row r="49" spans="2:8" ht="12.75" customHeight="1">
      <c r="B49" s="197"/>
      <c r="C49" s="198"/>
      <c r="D49" s="199"/>
      <c r="F49" s="197"/>
      <c r="G49" s="198"/>
      <c r="H49" s="199"/>
    </row>
    <row r="50" spans="2:8" ht="6" customHeight="1">
      <c r="B50" s="115"/>
      <c r="C50" s="115"/>
      <c r="D50" s="115"/>
      <c r="F50" s="115"/>
      <c r="G50" s="115"/>
      <c r="H50" s="115"/>
    </row>
    <row r="51" spans="3:7" ht="12.75">
      <c r="C51" s="113"/>
      <c r="G51" s="113"/>
    </row>
    <row r="52" spans="2:8" ht="12.75" customHeight="1">
      <c r="B52" s="194"/>
      <c r="C52" s="195"/>
      <c r="D52" s="196"/>
      <c r="F52" s="194"/>
      <c r="G52" s="195"/>
      <c r="H52" s="196"/>
    </row>
    <row r="53" spans="2:8" ht="12.75" customHeight="1">
      <c r="B53" s="197"/>
      <c r="C53" s="198"/>
      <c r="D53" s="199"/>
      <c r="F53" s="197"/>
      <c r="G53" s="198"/>
      <c r="H53" s="199"/>
    </row>
    <row r="54" spans="2:8" ht="6" customHeight="1">
      <c r="B54" s="115"/>
      <c r="C54" s="115"/>
      <c r="D54" s="115"/>
      <c r="F54" s="115"/>
      <c r="G54" s="115"/>
      <c r="H54" s="115"/>
    </row>
    <row r="55" spans="3:7" ht="12.75">
      <c r="C55" s="113"/>
      <c r="G55" s="113"/>
    </row>
    <row r="56" spans="2:8" ht="12.75" customHeight="1">
      <c r="B56" s="200"/>
      <c r="C56" s="195"/>
      <c r="D56" s="196"/>
      <c r="F56" s="194"/>
      <c r="G56" s="195"/>
      <c r="H56" s="196"/>
    </row>
    <row r="57" spans="2:8" ht="12.75" customHeight="1">
      <c r="B57" s="197"/>
      <c r="C57" s="198"/>
      <c r="D57" s="199"/>
      <c r="F57" s="197"/>
      <c r="G57" s="198"/>
      <c r="H57" s="199"/>
    </row>
    <row r="58" spans="2:8" ht="6" customHeight="1">
      <c r="B58" s="115"/>
      <c r="C58" s="115"/>
      <c r="D58" s="115"/>
      <c r="F58" s="115"/>
      <c r="G58" s="115"/>
      <c r="H58" s="115"/>
    </row>
    <row r="59" spans="3:7" ht="12.75">
      <c r="C59" s="113"/>
      <c r="G59" s="113"/>
    </row>
    <row r="60" spans="2:8" ht="12.75">
      <c r="B60" s="200"/>
      <c r="C60" s="195"/>
      <c r="D60" s="196"/>
      <c r="F60" s="200"/>
      <c r="G60" s="195"/>
      <c r="H60" s="196"/>
    </row>
    <row r="61" spans="2:8" ht="12.75">
      <c r="B61" s="197"/>
      <c r="C61" s="198"/>
      <c r="D61" s="199"/>
      <c r="F61" s="197"/>
      <c r="G61" s="198"/>
      <c r="H61" s="199"/>
    </row>
    <row r="62" spans="2:8" ht="6" customHeight="1">
      <c r="B62" s="115"/>
      <c r="C62" s="115"/>
      <c r="D62" s="115"/>
      <c r="F62" s="115"/>
      <c r="G62" s="115"/>
      <c r="H62" s="115"/>
    </row>
    <row r="63" spans="3:7" ht="12.75">
      <c r="C63" s="113"/>
      <c r="G63" s="113"/>
    </row>
    <row r="64" spans="2:8" ht="12.75">
      <c r="B64" s="200"/>
      <c r="C64" s="195"/>
      <c r="D64" s="196"/>
      <c r="F64" s="200"/>
      <c r="G64" s="195"/>
      <c r="H64" s="196"/>
    </row>
    <row r="65" spans="2:8" ht="12.75">
      <c r="B65" s="197"/>
      <c r="C65" s="198"/>
      <c r="D65" s="199"/>
      <c r="F65" s="197"/>
      <c r="G65" s="198"/>
      <c r="H65" s="199"/>
    </row>
    <row r="66" spans="2:8" ht="6" customHeight="1">
      <c r="B66" s="115"/>
      <c r="C66" s="115"/>
      <c r="D66" s="115"/>
      <c r="F66" s="115"/>
      <c r="G66" s="115"/>
      <c r="H66" s="115"/>
    </row>
    <row r="67" spans="3:7" ht="12.75">
      <c r="C67" s="113"/>
      <c r="G67" s="113"/>
    </row>
    <row r="68" spans="2:8" ht="12.75">
      <c r="B68" s="200"/>
      <c r="C68" s="195"/>
      <c r="D68" s="196"/>
      <c r="F68" s="200"/>
      <c r="G68" s="195"/>
      <c r="H68" s="196"/>
    </row>
    <row r="69" spans="2:8" ht="12.75">
      <c r="B69" s="197"/>
      <c r="C69" s="198"/>
      <c r="D69" s="199"/>
      <c r="F69" s="197"/>
      <c r="G69" s="198"/>
      <c r="H69" s="199"/>
    </row>
    <row r="70" spans="2:8" ht="6" customHeight="1">
      <c r="B70" s="115"/>
      <c r="C70" s="115"/>
      <c r="D70" s="115"/>
      <c r="F70" s="115"/>
      <c r="G70" s="115"/>
      <c r="H70" s="115"/>
    </row>
    <row r="71" spans="3:7" ht="12.75">
      <c r="C71" s="113"/>
      <c r="G71" s="113"/>
    </row>
    <row r="72" spans="2:8" ht="12.75">
      <c r="B72" s="200"/>
      <c r="C72" s="195"/>
      <c r="D72" s="196"/>
      <c r="F72" s="200"/>
      <c r="G72" s="195"/>
      <c r="H72" s="196"/>
    </row>
    <row r="73" spans="2:8" ht="12.75">
      <c r="B73" s="197"/>
      <c r="C73" s="198"/>
      <c r="D73" s="199"/>
      <c r="F73" s="197"/>
      <c r="G73" s="198"/>
      <c r="H73" s="199"/>
    </row>
  </sheetData>
  <sheetProtection/>
  <mergeCells count="55">
    <mergeCell ref="B37:D37"/>
    <mergeCell ref="B20:D20"/>
    <mergeCell ref="B21:D21"/>
    <mergeCell ref="B24:D24"/>
    <mergeCell ref="B25:D25"/>
    <mergeCell ref="B28:D28"/>
    <mergeCell ref="B29:D29"/>
    <mergeCell ref="B8:D8"/>
    <mergeCell ref="B9:D9"/>
    <mergeCell ref="B12:D12"/>
    <mergeCell ref="B13:D13"/>
    <mergeCell ref="B16:D16"/>
    <mergeCell ref="B17:D17"/>
    <mergeCell ref="B72:D73"/>
    <mergeCell ref="F72:H73"/>
    <mergeCell ref="F5:H5"/>
    <mergeCell ref="F8:H8"/>
    <mergeCell ref="F9:H9"/>
    <mergeCell ref="F12:H12"/>
    <mergeCell ref="F13:H13"/>
    <mergeCell ref="F16:H16"/>
    <mergeCell ref="F25:H25"/>
    <mergeCell ref="F28:H28"/>
    <mergeCell ref="B60:D61"/>
    <mergeCell ref="F60:H61"/>
    <mergeCell ref="B64:D65"/>
    <mergeCell ref="F64:H65"/>
    <mergeCell ref="B68:D69"/>
    <mergeCell ref="F68:H69"/>
    <mergeCell ref="B48:D49"/>
    <mergeCell ref="F48:H49"/>
    <mergeCell ref="B52:D53"/>
    <mergeCell ref="F52:H53"/>
    <mergeCell ref="B56:D57"/>
    <mergeCell ref="F56:H57"/>
    <mergeCell ref="F21:H21"/>
    <mergeCell ref="F24:H24"/>
    <mergeCell ref="B40:D41"/>
    <mergeCell ref="F40:H41"/>
    <mergeCell ref="B44:D45"/>
    <mergeCell ref="F44:H45"/>
    <mergeCell ref="F29:H29"/>
    <mergeCell ref="F32:H32"/>
    <mergeCell ref="F33:H33"/>
    <mergeCell ref="F36:H36"/>
    <mergeCell ref="B1:H1"/>
    <mergeCell ref="B4:D4"/>
    <mergeCell ref="B5:D5"/>
    <mergeCell ref="F4:H4"/>
    <mergeCell ref="F37:H37"/>
    <mergeCell ref="B32:D32"/>
    <mergeCell ref="B33:D33"/>
    <mergeCell ref="B36:D36"/>
    <mergeCell ref="F17:H17"/>
    <mergeCell ref="F20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4:B130"/>
  <sheetViews>
    <sheetView zoomScalePageLayoutView="0" workbookViewId="0" topLeftCell="A1">
      <selection activeCell="A1" sqref="A1:D37"/>
    </sheetView>
  </sheetViews>
  <sheetFormatPr defaultColWidth="9.140625" defaultRowHeight="12.75"/>
  <cols>
    <col min="1" max="2" width="7.8515625" style="0" customWidth="1"/>
    <col min="3" max="3" width="26.7109375" style="0" bestFit="1" customWidth="1"/>
    <col min="4" max="4" width="11.7109375" style="0" bestFit="1" customWidth="1"/>
    <col min="5" max="5" width="22.00390625" style="0" bestFit="1" customWidth="1"/>
  </cols>
  <sheetData>
    <row r="44" ht="12.75">
      <c r="B44" s="133"/>
    </row>
    <row r="50" ht="12.75">
      <c r="A50" s="132"/>
    </row>
    <row r="51" ht="12.75">
      <c r="A51" s="132"/>
    </row>
    <row r="52" ht="12.75">
      <c r="A52" s="132"/>
    </row>
    <row r="53" ht="12.75">
      <c r="A53" s="132"/>
    </row>
    <row r="54" ht="12.75">
      <c r="A54" s="132"/>
    </row>
    <row r="55" ht="12.75">
      <c r="A55" s="132"/>
    </row>
    <row r="65" ht="12.75">
      <c r="A65" s="132"/>
    </row>
    <row r="66" ht="12.75">
      <c r="A66" s="132"/>
    </row>
    <row r="67" ht="12.75">
      <c r="A67" s="132"/>
    </row>
    <row r="68" ht="12.75">
      <c r="A68" s="132"/>
    </row>
    <row r="69" ht="12.75">
      <c r="A69" s="132"/>
    </row>
    <row r="70" ht="12.75">
      <c r="A70" s="132"/>
    </row>
    <row r="80" ht="12.75">
      <c r="A80" s="132"/>
    </row>
    <row r="81" ht="12.75">
      <c r="A81" s="132"/>
    </row>
    <row r="82" ht="12.75">
      <c r="A82" s="132"/>
    </row>
    <row r="83" ht="12.75">
      <c r="A83" s="132"/>
    </row>
    <row r="84" ht="12.75">
      <c r="A84" s="132"/>
    </row>
    <row r="85" ht="12.75">
      <c r="A85" s="132"/>
    </row>
    <row r="95" ht="12.75">
      <c r="A95" s="132"/>
    </row>
    <row r="96" ht="12.75">
      <c r="A96" s="132"/>
    </row>
    <row r="97" ht="12.75">
      <c r="A97" s="132"/>
    </row>
    <row r="98" ht="12.75">
      <c r="A98" s="132"/>
    </row>
    <row r="99" ht="12.75">
      <c r="A99" s="132"/>
    </row>
    <row r="100" ht="12.75">
      <c r="A100" s="132"/>
    </row>
    <row r="110" ht="12.75">
      <c r="A110" s="132"/>
    </row>
    <row r="111" ht="12.75">
      <c r="A111" s="132"/>
    </row>
    <row r="112" ht="12.75">
      <c r="A112" s="132"/>
    </row>
    <row r="113" ht="12.75">
      <c r="A113" s="132"/>
    </row>
    <row r="114" ht="12.75">
      <c r="A114" s="132"/>
    </row>
    <row r="115" ht="12.75">
      <c r="A115" s="132"/>
    </row>
    <row r="125" ht="12.75">
      <c r="A125" s="132"/>
    </row>
    <row r="126" ht="12.75">
      <c r="A126" s="132"/>
    </row>
    <row r="127" ht="12.75">
      <c r="A127" s="132"/>
    </row>
    <row r="128" ht="12.75">
      <c r="A128" s="132"/>
    </row>
    <row r="129" ht="12.75">
      <c r="A129" s="132"/>
    </row>
    <row r="130" ht="12.75">
      <c r="A130" s="13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Home</cp:lastModifiedBy>
  <cp:lastPrinted>2011-11-18T02:30:13Z</cp:lastPrinted>
  <dcterms:created xsi:type="dcterms:W3CDTF">2011-10-31T02:55:11Z</dcterms:created>
  <dcterms:modified xsi:type="dcterms:W3CDTF">2013-03-21T05:00:29Z</dcterms:modified>
  <cp:category/>
  <cp:version/>
  <cp:contentType/>
  <cp:contentStatus/>
</cp:coreProperties>
</file>