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05" windowHeight="8880" activeTab="0"/>
  </bookViews>
  <sheets>
    <sheet name="2012.13.Open.R1" sheetId="1" r:id="rId1"/>
    <sheet name="Results" sheetId="2" r:id="rId2"/>
    <sheet name="Sheet1" sheetId="3" r:id="rId3"/>
    <sheet name="Handicap" sheetId="4" r:id="rId4"/>
    <sheet name="Grid" sheetId="5" r:id="rId5"/>
    <sheet name="Sheet2" sheetId="6" r:id="rId6"/>
  </sheets>
  <externalReferences>
    <externalReference r:id="rId9"/>
    <externalReference r:id="rId10"/>
  </externalReferences>
  <definedNames>
    <definedName name="_2ltrRACE25" localSheetId="5">'Sheet2'!#REF!</definedName>
    <definedName name="_2ltrRACE25_1" localSheetId="1">'Results'!$R$2:$W$17</definedName>
    <definedName name="_2ltrRACE42" localSheetId="5">'Sheet2'!$A$1:$G$99</definedName>
    <definedName name="DB">'2012.13.Open.R1'!$B$8:$AG$24</definedName>
    <definedName name="Points">'2012.13.Open.R1'!$B$35:$C$80</definedName>
    <definedName name="_xlnm.Print_Area" localSheetId="0">'2012.13.Open.R1'!$A$1:$AG$34</definedName>
    <definedName name="_xlnm.Print_Titles" localSheetId="0">'2012.13.Open.R1'!$1:$5</definedName>
    <definedName name="Qual" localSheetId="4">'[1]Results'!#REF!</definedName>
    <definedName name="Qual">'Results'!#REF!</definedName>
    <definedName name="Race1" localSheetId="4">'[1]Results'!#REF!</definedName>
    <definedName name="Race1">'Results'!#REF!</definedName>
    <definedName name="Race2" localSheetId="4">'[1]Results'!#REF!</definedName>
    <definedName name="Race2">'Results'!#REF!</definedName>
    <definedName name="Race3" localSheetId="4">'[1]Results'!#REF!</definedName>
    <definedName name="Race3">'Results'!#REF!</definedName>
  </definedNames>
  <calcPr fullCalcOnLoad="1"/>
</workbook>
</file>

<file path=xl/sharedStrings.xml><?xml version="1.0" encoding="utf-8"?>
<sst xmlns="http://schemas.openxmlformats.org/spreadsheetml/2006/main" count="328" uniqueCount="148">
  <si>
    <t>Castrol BMW Race Driver Series 2012-13</t>
  </si>
  <si>
    <t xml:space="preserve">                PROVISIONAL RESULTS</t>
  </si>
  <si>
    <t>Qualify</t>
  </si>
  <si>
    <r>
      <t xml:space="preserve">Race 1 </t>
    </r>
    <r>
      <rPr>
        <sz val="11"/>
        <rFont val="Arial"/>
        <family val="2"/>
      </rPr>
      <t>(Scratch)</t>
    </r>
  </si>
  <si>
    <r>
      <t xml:space="preserve">Race 2 </t>
    </r>
    <r>
      <rPr>
        <sz val="11"/>
        <rFont val="Arial"/>
        <family val="2"/>
      </rPr>
      <t>(Handicap)</t>
    </r>
  </si>
  <si>
    <r>
      <t>Race 3</t>
    </r>
    <r>
      <rPr>
        <sz val="11"/>
        <rFont val="Arial"/>
        <family val="2"/>
      </rPr>
      <t xml:space="preserve"> (Scratch)</t>
    </r>
  </si>
  <si>
    <t xml:space="preserve">      Points Summary for Round</t>
  </si>
  <si>
    <t>Round</t>
  </si>
  <si>
    <t>Group</t>
  </si>
  <si>
    <t>No.</t>
  </si>
  <si>
    <t>Driver</t>
  </si>
  <si>
    <t>Model</t>
  </si>
  <si>
    <t>R</t>
  </si>
  <si>
    <t>Time</t>
  </si>
  <si>
    <t>Overall</t>
  </si>
  <si>
    <t>Best Lap</t>
  </si>
  <si>
    <t>Bonus</t>
  </si>
  <si>
    <t>R1</t>
  </si>
  <si>
    <t>R2</t>
  </si>
  <si>
    <t>R3</t>
  </si>
  <si>
    <t>Deductions</t>
  </si>
  <si>
    <t>Total</t>
  </si>
  <si>
    <t xml:space="preserve"> </t>
  </si>
  <si>
    <t>DNS</t>
  </si>
  <si>
    <t>R = Rookie</t>
  </si>
  <si>
    <t>NB: 10 Bonus Points awarded in each Group for</t>
  </si>
  <si>
    <t>DNP = Did Not Practice    DNS = Did Not Start    DNF = Did Not Finish     DSQ = Disqualified</t>
  </si>
  <si>
    <t>PLACE</t>
  </si>
  <si>
    <t>POINTS</t>
  </si>
  <si>
    <t>Qualifying</t>
  </si>
  <si>
    <t>Race 1.</t>
  </si>
  <si>
    <t>Race 2.</t>
  </si>
  <si>
    <t>Race 3.</t>
  </si>
  <si>
    <t>Pos</t>
  </si>
  <si>
    <t>DNF</t>
  </si>
  <si>
    <t>DSQ</t>
  </si>
  <si>
    <t xml:space="preserve">    2.0Litre Championship.</t>
  </si>
  <si>
    <t>Name</t>
  </si>
  <si>
    <t>Best Tm</t>
  </si>
  <si>
    <t>Ashley Blewett</t>
  </si>
  <si>
    <t>Martyn Seddon</t>
  </si>
  <si>
    <t>Mike Ashton</t>
  </si>
  <si>
    <t>Stephen Lawrence</t>
  </si>
  <si>
    <t>Graham Ball</t>
  </si>
  <si>
    <t>David O'Connor</t>
  </si>
  <si>
    <t>Ross Gardiner</t>
  </si>
  <si>
    <t>Joanne Johnson</t>
  </si>
  <si>
    <t>Christine Clark</t>
  </si>
  <si>
    <t>Alexandra Clark</t>
  </si>
  <si>
    <t>Michael Kennedy</t>
  </si>
  <si>
    <t>Paul Rollinson</t>
  </si>
  <si>
    <t>E30 320i/2</t>
  </si>
  <si>
    <t>E30 318i</t>
  </si>
  <si>
    <t>Rank</t>
  </si>
  <si>
    <t>Laps</t>
  </si>
  <si>
    <t>the fastest lap in Qualifying.</t>
  </si>
  <si>
    <t>E30 318iT</t>
  </si>
  <si>
    <t>E30 320i M52</t>
  </si>
  <si>
    <t>E30</t>
  </si>
  <si>
    <t>Howard Wood</t>
  </si>
  <si>
    <t>2002 Grp2 M10</t>
  </si>
  <si>
    <t>Overall BestTm</t>
  </si>
  <si>
    <t>In Session</t>
  </si>
  <si>
    <t>Difference</t>
  </si>
  <si>
    <t>H'Cap</t>
  </si>
  <si>
    <t>Race 8</t>
  </si>
  <si>
    <t>Practice</t>
  </si>
  <si>
    <t>5 Laps</t>
  </si>
  <si>
    <t xml:space="preserve">Race </t>
  </si>
  <si>
    <t>0 Seconds</t>
  </si>
  <si>
    <t>POLE</t>
  </si>
  <si>
    <t>15 Seconds</t>
  </si>
  <si>
    <t>25 Seconds</t>
  </si>
  <si>
    <t>30 Seconds</t>
  </si>
  <si>
    <t>35 Seconds</t>
  </si>
  <si>
    <t>50 Seconds</t>
  </si>
  <si>
    <t>55 Seconds</t>
  </si>
  <si>
    <t>60 Seconds</t>
  </si>
  <si>
    <t>BMW 2Ltr Championship Handicap</t>
  </si>
  <si>
    <t>DRIVER</t>
  </si>
  <si>
    <t>LAPS</t>
  </si>
  <si>
    <t>ELAPSED</t>
  </si>
  <si>
    <t>BEST-LAP</t>
  </si>
  <si>
    <t>ASHLEY BLEWETT</t>
  </si>
  <si>
    <t>ANDREW PATTERSON</t>
  </si>
  <si>
    <t>STEVE LAWRENCE</t>
  </si>
  <si>
    <t>GRAHAM BALL</t>
  </si>
  <si>
    <t>GORDON LEGGE</t>
  </si>
  <si>
    <t>DAVID O'CONNOR</t>
  </si>
  <si>
    <t>MIKE ASHTON</t>
  </si>
  <si>
    <t>RICHARD SPEDDING</t>
  </si>
  <si>
    <t>PAUL ROLLINSON</t>
  </si>
  <si>
    <t>MICHAEL KENNEDY</t>
  </si>
  <si>
    <t>ALEXANDRA CLARK</t>
  </si>
  <si>
    <t>CHRISTINE CLARK</t>
  </si>
  <si>
    <t>HOWARD WOOD</t>
  </si>
  <si>
    <t>CAR</t>
  </si>
  <si>
    <t>POS.</t>
  </si>
  <si>
    <t>-</t>
  </si>
  <si>
    <t>8m20.44</t>
  </si>
  <si>
    <t>1m21.75</t>
  </si>
  <si>
    <t>8m34.50</t>
  </si>
  <si>
    <t>1m22.17</t>
  </si>
  <si>
    <t>8m40.77</t>
  </si>
  <si>
    <t>1m25.05</t>
  </si>
  <si>
    <t>8m46.35</t>
  </si>
  <si>
    <t>1m25.42</t>
  </si>
  <si>
    <t>8m46.79</t>
  </si>
  <si>
    <t>1m26.18</t>
  </si>
  <si>
    <t>8m51.85</t>
  </si>
  <si>
    <t>1m26.84</t>
  </si>
  <si>
    <t>9m04.41</t>
  </si>
  <si>
    <t>1m29.07</t>
  </si>
  <si>
    <t>9m04.69</t>
  </si>
  <si>
    <t>1m28.14</t>
  </si>
  <si>
    <t>9m28.39</t>
  </si>
  <si>
    <t>1m30.59</t>
  </si>
  <si>
    <t>9m30.82</t>
  </si>
  <si>
    <t>1m30.96</t>
  </si>
  <si>
    <t>9m36.05</t>
  </si>
  <si>
    <t>1m32.10</t>
  </si>
  <si>
    <t>9m42.30</t>
  </si>
  <si>
    <t>1m33.16</t>
  </si>
  <si>
    <t>9m54.10</t>
  </si>
  <si>
    <t>1m36.36</t>
  </si>
  <si>
    <t xml:space="preserve">        Round 5 - Taupo, March 9th - 10th 2013</t>
  </si>
  <si>
    <t>E30 320i</t>
  </si>
  <si>
    <t>Craig Sparg</t>
  </si>
  <si>
    <t>Trevor Wilson</t>
  </si>
  <si>
    <t>Craig Coates</t>
  </si>
  <si>
    <t>E87 120i</t>
  </si>
  <si>
    <t>Wood</t>
  </si>
  <si>
    <t>Blewett</t>
  </si>
  <si>
    <t>Lawrence</t>
  </si>
  <si>
    <t>Ashton</t>
  </si>
  <si>
    <t>Rollinson</t>
  </si>
  <si>
    <t>Wilson</t>
  </si>
  <si>
    <t>Gardiner</t>
  </si>
  <si>
    <t>O'Connor</t>
  </si>
  <si>
    <t>Sprag</t>
  </si>
  <si>
    <t>Coates</t>
  </si>
  <si>
    <t>Kennedy</t>
  </si>
  <si>
    <t>Johnson</t>
  </si>
  <si>
    <t>Clark</t>
  </si>
  <si>
    <t>Ball</t>
  </si>
  <si>
    <t>DNP</t>
  </si>
  <si>
    <t>Jo. Johnson</t>
  </si>
  <si>
    <t>Chris Sprag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</si>
</sst>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:ss.000"/>
    <numFmt numFmtId="165" formatCode="0.0"/>
    <numFmt numFmtId="166" formatCode="mm:ss.000"/>
    <numFmt numFmtId="167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13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color indexed="8"/>
      <name val="Courier New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textRotation="90"/>
    </xf>
    <xf numFmtId="0" fontId="6" fillId="0" borderId="0" xfId="0" applyFont="1" applyBorder="1" applyAlignment="1">
      <alignment horizontal="center" textRotation="90"/>
    </xf>
    <xf numFmtId="0" fontId="5" fillId="0" borderId="1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8" fillId="33" borderId="11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textRotation="90"/>
    </xf>
    <xf numFmtId="0" fontId="6" fillId="0" borderId="12" xfId="0" applyFont="1" applyBorder="1" applyAlignment="1">
      <alignment horizontal="left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textRotation="90"/>
    </xf>
    <xf numFmtId="16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 quotePrefix="1">
      <alignment horizontal="center" vertical="center"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164" fontId="6" fillId="0" borderId="2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" fontId="3" fillId="0" borderId="0" xfId="52" applyNumberFormat="1" applyFont="1" applyBorder="1" applyAlignment="1" applyProtection="1">
      <alignment horizontal="center" vertical="center"/>
      <protection/>
    </xf>
    <xf numFmtId="1" fontId="17" fillId="0" borderId="0" xfId="52" applyNumberFormat="1" applyFont="1" applyBorder="1" applyAlignment="1" applyProtection="1">
      <alignment horizontal="center" vertical="center"/>
      <protection/>
    </xf>
    <xf numFmtId="1" fontId="3" fillId="0" borderId="0" xfId="52" applyNumberFormat="1" applyFont="1" applyBorder="1" applyAlignment="1" applyProtection="1">
      <alignment horizontal="left" vertical="center"/>
      <protection/>
    </xf>
    <xf numFmtId="1" fontId="14" fillId="34" borderId="0" xfId="0" applyNumberFormat="1" applyFont="1" applyFill="1" applyBorder="1" applyAlignment="1" quotePrefix="1">
      <alignment horizontal="left" vertic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0" xfId="0" applyNumberFormat="1" applyFill="1" applyAlignment="1">
      <alignment horizontal="center"/>
    </xf>
    <xf numFmtId="0" fontId="18" fillId="0" borderId="0" xfId="0" applyFont="1" applyAlignment="1" quotePrefix="1">
      <alignment horizontal="center"/>
    </xf>
    <xf numFmtId="165" fontId="12" fillId="0" borderId="23" xfId="0" applyNumberFormat="1" applyFont="1" applyFill="1" applyBorder="1" applyAlignment="1" quotePrefix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" fontId="14" fillId="35" borderId="2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 quotePrefix="1">
      <alignment horizontal="center"/>
    </xf>
    <xf numFmtId="0" fontId="9" fillId="33" borderId="17" xfId="0" applyFont="1" applyFill="1" applyBorder="1" applyAlignment="1" quotePrefix="1">
      <alignment horizontal="center"/>
    </xf>
    <xf numFmtId="0" fontId="8" fillId="33" borderId="27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 vertical="center"/>
    </xf>
    <xf numFmtId="167" fontId="8" fillId="0" borderId="26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1" fontId="13" fillId="35" borderId="18" xfId="0" applyNumberFormat="1" applyFont="1" applyFill="1" applyBorder="1" applyAlignment="1">
      <alignment horizontal="center" vertical="center"/>
    </xf>
    <xf numFmtId="164" fontId="6" fillId="35" borderId="20" xfId="0" applyNumberFormat="1" applyFont="1" applyFill="1" applyBorder="1" applyAlignment="1">
      <alignment horizontal="center" vertical="center"/>
    </xf>
    <xf numFmtId="1" fontId="13" fillId="36" borderId="18" xfId="0" applyNumberFormat="1" applyFont="1" applyFill="1" applyBorder="1" applyAlignment="1">
      <alignment horizontal="center" vertical="center"/>
    </xf>
    <xf numFmtId="165" fontId="12" fillId="0" borderId="25" xfId="0" applyNumberFormat="1" applyFont="1" applyFill="1" applyBorder="1" applyAlignment="1" quotePrefix="1">
      <alignment horizontal="center" vertical="center"/>
    </xf>
    <xf numFmtId="165" fontId="12" fillId="0" borderId="26" xfId="0" applyNumberFormat="1" applyFont="1" applyFill="1" applyBorder="1" applyAlignment="1" quotePrefix="1">
      <alignment horizontal="center" vertical="center"/>
    </xf>
    <xf numFmtId="0" fontId="8" fillId="33" borderId="36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0" borderId="29" xfId="0" applyFont="1" applyBorder="1" applyAlignment="1" quotePrefix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 quotePrefix="1">
      <alignment horizontal="left" vertical="center"/>
    </xf>
    <xf numFmtId="164" fontId="6" fillId="35" borderId="18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0" fontId="37" fillId="0" borderId="0" xfId="56">
      <alignment/>
      <protection/>
    </xf>
    <xf numFmtId="47" fontId="37" fillId="0" borderId="0" xfId="56" applyNumberForma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Border="1" applyAlignment="1">
      <alignment horizontal="center"/>
      <protection/>
    </xf>
    <xf numFmtId="0" fontId="37" fillId="0" borderId="0" xfId="56" applyFont="1">
      <alignment/>
      <protection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" fontId="14" fillId="0" borderId="23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1" fontId="0" fillId="0" borderId="0" xfId="0" applyNumberFormat="1" applyAlignment="1">
      <alignment/>
    </xf>
    <xf numFmtId="1" fontId="13" fillId="37" borderId="24" xfId="0" applyNumberFormat="1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1" fontId="13" fillId="36" borderId="24" xfId="0" applyNumberFormat="1" applyFont="1" applyFill="1" applyBorder="1" applyAlignment="1">
      <alignment horizontal="center" vertical="center"/>
    </xf>
    <xf numFmtId="1" fontId="13" fillId="38" borderId="24" xfId="0" applyNumberFormat="1" applyFont="1" applyFill="1" applyBorder="1" applyAlignment="1">
      <alignment horizontal="center" vertical="center"/>
    </xf>
    <xf numFmtId="0" fontId="8" fillId="0" borderId="28" xfId="0" applyFont="1" applyBorder="1" applyAlignment="1" quotePrefix="1">
      <alignment horizontal="left" vertical="center"/>
    </xf>
    <xf numFmtId="164" fontId="6" fillId="37" borderId="24" xfId="0" applyNumberFormat="1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164" fontId="6" fillId="37" borderId="38" xfId="0" applyNumberFormat="1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8" fillId="37" borderId="3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9" borderId="0" xfId="0" applyFont="1" applyFill="1" applyAlignment="1">
      <alignment horizontal="center"/>
    </xf>
    <xf numFmtId="0" fontId="8" fillId="33" borderId="22" xfId="0" applyFont="1" applyFill="1" applyBorder="1" applyAlignment="1" quotePrefix="1">
      <alignment horizontal="center" vertical="center"/>
    </xf>
    <xf numFmtId="0" fontId="8" fillId="33" borderId="37" xfId="0" applyFont="1" applyFill="1" applyBorder="1" applyAlignment="1" quotePrefix="1">
      <alignment horizontal="center" vertical="center"/>
    </xf>
    <xf numFmtId="0" fontId="9" fillId="33" borderId="40" xfId="0" applyFont="1" applyFill="1" applyBorder="1" applyAlignment="1" quotePrefix="1">
      <alignment horizontal="center" vertical="center"/>
    </xf>
    <xf numFmtId="0" fontId="9" fillId="33" borderId="41" xfId="0" applyFont="1" applyFill="1" applyBorder="1" applyAlignment="1" quotePrefix="1">
      <alignment horizontal="center" vertical="center"/>
    </xf>
    <xf numFmtId="0" fontId="9" fillId="33" borderId="39" xfId="0" applyFont="1" applyFill="1" applyBorder="1" applyAlignment="1" quotePrefix="1">
      <alignment horizontal="center" vertical="center"/>
    </xf>
    <xf numFmtId="0" fontId="0" fillId="0" borderId="42" xfId="57" applyFont="1" applyBorder="1" applyAlignment="1">
      <alignment horizont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0" fillId="0" borderId="43" xfId="57" applyFont="1" applyBorder="1" applyAlignment="1">
      <alignment horizontal="center" wrapText="1"/>
      <protection/>
    </xf>
    <xf numFmtId="0" fontId="6" fillId="0" borderId="44" xfId="57" applyFont="1" applyBorder="1" applyAlignment="1">
      <alignment horizontal="center" wrapText="1"/>
      <protection/>
    </xf>
    <xf numFmtId="0" fontId="6" fillId="0" borderId="45" xfId="57" applyFont="1" applyBorder="1" applyAlignment="1">
      <alignment horizontal="center" wrapText="1"/>
      <protection/>
    </xf>
    <xf numFmtId="0" fontId="6" fillId="0" borderId="46" xfId="57" applyFont="1" applyBorder="1" applyAlignment="1">
      <alignment horizontal="center" wrapText="1"/>
      <protection/>
    </xf>
    <xf numFmtId="0" fontId="0" fillId="0" borderId="44" xfId="57" applyFont="1" applyBorder="1" applyAlignment="1">
      <alignment horizontal="center" wrapText="1"/>
      <protection/>
    </xf>
    <xf numFmtId="0" fontId="0" fillId="0" borderId="45" xfId="57" applyFont="1" applyBorder="1" applyAlignment="1">
      <alignment horizontal="center" wrapText="1"/>
      <protection/>
    </xf>
    <xf numFmtId="0" fontId="0" fillId="0" borderId="46" xfId="57" applyFont="1" applyBorder="1" applyAlignment="1">
      <alignment horizontal="center" wrapText="1"/>
      <protection/>
    </xf>
    <xf numFmtId="0" fontId="0" fillId="0" borderId="42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43" xfId="57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/>
      <protection/>
    </xf>
    <xf numFmtId="0" fontId="6" fillId="0" borderId="46" xfId="57" applyFont="1" applyBorder="1" applyAlignment="1">
      <alignment horizontal="center"/>
      <protection/>
    </xf>
    <xf numFmtId="0" fontId="6" fillId="38" borderId="37" xfId="0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36" borderId="22" xfId="0" applyNumberFormat="1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28575</xdr:colOff>
      <xdr:row>0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324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0</xdr:row>
      <xdr:rowOff>104775</xdr:rowOff>
    </xdr:from>
    <xdr:to>
      <xdr:col>5</xdr:col>
      <xdr:colOff>152400</xdr:colOff>
      <xdr:row>3</xdr:row>
      <xdr:rowOff>76200</xdr:rowOff>
    </xdr:to>
    <xdr:pic>
      <xdr:nvPicPr>
        <xdr:cNvPr id="2" name="Picture 15" descr="castrol logo"/>
        <xdr:cNvPicPr preferRelativeResize="1">
          <a:picLocks noChangeAspect="1"/>
        </xdr:cNvPicPr>
      </xdr:nvPicPr>
      <xdr:blipFill>
        <a:blip r:embed="rId2"/>
        <a:srcRect l="5038" t="30235" r="5879" b="30235"/>
        <a:stretch>
          <a:fillRect/>
        </a:stretch>
      </xdr:blipFill>
      <xdr:spPr>
        <a:xfrm>
          <a:off x="676275" y="104775"/>
          <a:ext cx="3324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cuments\Race%20Series\Rd2%20Manfeild\Open%20Points%20table%20R2%20Manfie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cuments\Race%20Series\Rd1%20Hampton\Race%20Series\Rd1%20Hampton\Points.table.Open.Hampton.R1.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.13.Open.R1"/>
      <sheetName val="Results"/>
      <sheetName val="Sheet1"/>
      <sheetName val="Open Cla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.13.Open.R1"/>
      <sheetName val="Results"/>
      <sheetName val="Sheet1"/>
    </sheetNames>
    <sheetDataSet>
      <sheetData sheetId="1">
        <row r="3">
          <cell r="K3">
            <v>111</v>
          </cell>
          <cell r="L3">
            <v>1</v>
          </cell>
          <cell r="M3">
            <v>1</v>
          </cell>
          <cell r="R3">
            <v>26</v>
          </cell>
          <cell r="S3">
            <v>1</v>
          </cell>
          <cell r="T3">
            <v>1</v>
          </cell>
          <cell r="Y3">
            <v>98</v>
          </cell>
          <cell r="Z3">
            <v>1</v>
          </cell>
          <cell r="AA3">
            <v>1</v>
          </cell>
        </row>
        <row r="4">
          <cell r="K4">
            <v>98</v>
          </cell>
          <cell r="L4">
            <v>2</v>
          </cell>
          <cell r="M4">
            <v>2</v>
          </cell>
          <cell r="R4">
            <v>98</v>
          </cell>
          <cell r="S4">
            <v>3</v>
          </cell>
          <cell r="T4">
            <v>2</v>
          </cell>
          <cell r="Y4">
            <v>111</v>
          </cell>
          <cell r="Z4">
            <v>2</v>
          </cell>
          <cell r="AA4">
            <v>2</v>
          </cell>
        </row>
        <row r="5">
          <cell r="K5">
            <v>26</v>
          </cell>
          <cell r="L5">
            <v>3</v>
          </cell>
          <cell r="M5">
            <v>3</v>
          </cell>
          <cell r="R5">
            <v>77</v>
          </cell>
          <cell r="S5">
            <v>4</v>
          </cell>
          <cell r="T5">
            <v>3</v>
          </cell>
          <cell r="Y5">
            <v>26</v>
          </cell>
          <cell r="Z5">
            <v>3</v>
          </cell>
          <cell r="AA5">
            <v>3</v>
          </cell>
        </row>
        <row r="6">
          <cell r="K6">
            <v>77</v>
          </cell>
          <cell r="L6">
            <v>4</v>
          </cell>
          <cell r="M6">
            <v>4</v>
          </cell>
          <cell r="R6">
            <v>53</v>
          </cell>
          <cell r="S6">
            <v>5</v>
          </cell>
          <cell r="T6">
            <v>4</v>
          </cell>
          <cell r="Y6">
            <v>77</v>
          </cell>
          <cell r="Z6">
            <v>4</v>
          </cell>
          <cell r="AA6">
            <v>4</v>
          </cell>
        </row>
        <row r="7">
          <cell r="K7">
            <v>114</v>
          </cell>
          <cell r="L7">
            <v>5</v>
          </cell>
          <cell r="M7">
            <v>5</v>
          </cell>
          <cell r="R7">
            <v>83</v>
          </cell>
          <cell r="S7">
            <v>6</v>
          </cell>
          <cell r="T7">
            <v>5</v>
          </cell>
          <cell r="Y7">
            <v>114</v>
          </cell>
          <cell r="Z7">
            <v>5</v>
          </cell>
          <cell r="AA7">
            <v>5</v>
          </cell>
        </row>
        <row r="8">
          <cell r="K8">
            <v>53</v>
          </cell>
          <cell r="L8">
            <v>9</v>
          </cell>
          <cell r="M8">
            <v>6</v>
          </cell>
          <cell r="R8">
            <v>114</v>
          </cell>
          <cell r="S8">
            <v>8</v>
          </cell>
          <cell r="T8">
            <v>6</v>
          </cell>
          <cell r="Y8">
            <v>336</v>
          </cell>
          <cell r="Z8">
            <v>6</v>
          </cell>
          <cell r="AA8">
            <v>6</v>
          </cell>
        </row>
        <row r="9">
          <cell r="K9">
            <v>48</v>
          </cell>
          <cell r="L9">
            <v>10</v>
          </cell>
          <cell r="M9">
            <v>7</v>
          </cell>
          <cell r="R9">
            <v>530</v>
          </cell>
          <cell r="S9">
            <v>9</v>
          </cell>
          <cell r="T9">
            <v>7</v>
          </cell>
          <cell r="Y9">
            <v>53</v>
          </cell>
          <cell r="Z9">
            <v>7</v>
          </cell>
          <cell r="AA9">
            <v>7</v>
          </cell>
        </row>
        <row r="10">
          <cell r="K10">
            <v>336</v>
          </cell>
          <cell r="L10">
            <v>11</v>
          </cell>
          <cell r="M10">
            <v>8</v>
          </cell>
          <cell r="R10">
            <v>48</v>
          </cell>
          <cell r="S10">
            <v>13</v>
          </cell>
          <cell r="T10">
            <v>8</v>
          </cell>
          <cell r="Y10">
            <v>48</v>
          </cell>
          <cell r="Z10">
            <v>8</v>
          </cell>
          <cell r="AA10">
            <v>8</v>
          </cell>
        </row>
        <row r="11">
          <cell r="K11">
            <v>530</v>
          </cell>
          <cell r="L11">
            <v>12</v>
          </cell>
          <cell r="M11">
            <v>9</v>
          </cell>
          <cell r="R11">
            <v>111</v>
          </cell>
          <cell r="S11">
            <v>14</v>
          </cell>
          <cell r="T11">
            <v>9</v>
          </cell>
          <cell r="Y11">
            <v>530</v>
          </cell>
          <cell r="Z11">
            <v>10</v>
          </cell>
          <cell r="AA11">
            <v>9</v>
          </cell>
        </row>
        <row r="12">
          <cell r="K12">
            <v>83</v>
          </cell>
          <cell r="L12">
            <v>22</v>
          </cell>
          <cell r="M12">
            <v>10</v>
          </cell>
          <cell r="R12">
            <v>336</v>
          </cell>
          <cell r="S12">
            <v>20</v>
          </cell>
          <cell r="T12">
            <v>10</v>
          </cell>
          <cell r="Y12">
            <v>83</v>
          </cell>
          <cell r="Z12">
            <v>17</v>
          </cell>
          <cell r="AA12">
            <v>10</v>
          </cell>
        </row>
        <row r="13">
          <cell r="K13">
            <v>51</v>
          </cell>
          <cell r="L13">
            <v>30</v>
          </cell>
          <cell r="M13">
            <v>11</v>
          </cell>
          <cell r="R13">
            <v>51</v>
          </cell>
          <cell r="S13" t="str">
            <v>DNF</v>
          </cell>
          <cell r="T13" t="str">
            <v>DNF</v>
          </cell>
          <cell r="Y13">
            <v>160</v>
          </cell>
          <cell r="Z13">
            <v>9</v>
          </cell>
          <cell r="AA13">
            <v>1</v>
          </cell>
        </row>
        <row r="14">
          <cell r="K14">
            <v>387</v>
          </cell>
          <cell r="L14">
            <v>6</v>
          </cell>
          <cell r="M14">
            <v>1</v>
          </cell>
          <cell r="R14">
            <v>387</v>
          </cell>
          <cell r="S14">
            <v>2</v>
          </cell>
          <cell r="T14">
            <v>1</v>
          </cell>
          <cell r="Y14">
            <v>387</v>
          </cell>
          <cell r="Z14">
            <v>11</v>
          </cell>
          <cell r="AA14">
            <v>2</v>
          </cell>
        </row>
        <row r="15">
          <cell r="K15">
            <v>142</v>
          </cell>
          <cell r="L15">
            <v>7</v>
          </cell>
          <cell r="M15">
            <v>2</v>
          </cell>
          <cell r="R15">
            <v>722</v>
          </cell>
          <cell r="S15">
            <v>10</v>
          </cell>
          <cell r="T15">
            <v>2</v>
          </cell>
          <cell r="Y15">
            <v>777</v>
          </cell>
          <cell r="Z15">
            <v>12</v>
          </cell>
          <cell r="AA15">
            <v>3</v>
          </cell>
        </row>
        <row r="16">
          <cell r="K16">
            <v>73</v>
          </cell>
          <cell r="L16">
            <v>8</v>
          </cell>
          <cell r="M16">
            <v>3</v>
          </cell>
          <cell r="R16">
            <v>52</v>
          </cell>
          <cell r="S16">
            <v>11</v>
          </cell>
          <cell r="T16">
            <v>3</v>
          </cell>
          <cell r="Y16">
            <v>40</v>
          </cell>
          <cell r="Z16">
            <v>13</v>
          </cell>
          <cell r="AA16">
            <v>4</v>
          </cell>
        </row>
        <row r="17">
          <cell r="K17">
            <v>160</v>
          </cell>
          <cell r="L17">
            <v>13</v>
          </cell>
          <cell r="M17">
            <v>4</v>
          </cell>
          <cell r="R17">
            <v>635</v>
          </cell>
          <cell r="S17">
            <v>12</v>
          </cell>
          <cell r="T17">
            <v>4</v>
          </cell>
          <cell r="Y17">
            <v>635</v>
          </cell>
          <cell r="Z17">
            <v>14</v>
          </cell>
          <cell r="AA17">
            <v>5</v>
          </cell>
        </row>
        <row r="18">
          <cell r="K18">
            <v>40</v>
          </cell>
          <cell r="L18">
            <v>14</v>
          </cell>
          <cell r="M18">
            <v>5</v>
          </cell>
          <cell r="R18">
            <v>107</v>
          </cell>
          <cell r="S18">
            <v>15</v>
          </cell>
          <cell r="T18">
            <v>5</v>
          </cell>
          <cell r="Y18">
            <v>25</v>
          </cell>
          <cell r="Z18">
            <v>15</v>
          </cell>
          <cell r="AA18">
            <v>6</v>
          </cell>
        </row>
        <row r="19">
          <cell r="K19">
            <v>777</v>
          </cell>
          <cell r="L19">
            <v>15</v>
          </cell>
          <cell r="M19">
            <v>6</v>
          </cell>
          <cell r="R19">
            <v>160</v>
          </cell>
          <cell r="S19">
            <v>18</v>
          </cell>
          <cell r="T19">
            <v>6</v>
          </cell>
          <cell r="Y19">
            <v>722</v>
          </cell>
          <cell r="Z19">
            <v>16</v>
          </cell>
          <cell r="AA19">
            <v>7</v>
          </cell>
        </row>
        <row r="20">
          <cell r="K20">
            <v>635</v>
          </cell>
          <cell r="L20">
            <v>17</v>
          </cell>
          <cell r="M20">
            <v>7</v>
          </cell>
          <cell r="R20">
            <v>40</v>
          </cell>
          <cell r="S20">
            <v>19</v>
          </cell>
          <cell r="T20">
            <v>7</v>
          </cell>
          <cell r="Y20">
            <v>590</v>
          </cell>
          <cell r="Z20">
            <v>18</v>
          </cell>
          <cell r="AA20">
            <v>8</v>
          </cell>
        </row>
        <row r="21">
          <cell r="K21">
            <v>25</v>
          </cell>
          <cell r="L21">
            <v>18</v>
          </cell>
          <cell r="M21">
            <v>8</v>
          </cell>
          <cell r="R21">
            <v>142</v>
          </cell>
          <cell r="S21">
            <v>21</v>
          </cell>
          <cell r="T21">
            <v>8</v>
          </cell>
          <cell r="Y21">
            <v>142</v>
          </cell>
          <cell r="Z21">
            <v>19</v>
          </cell>
          <cell r="AA21">
            <v>9</v>
          </cell>
        </row>
        <row r="22">
          <cell r="K22">
            <v>722</v>
          </cell>
          <cell r="L22">
            <v>19</v>
          </cell>
          <cell r="M22">
            <v>9</v>
          </cell>
          <cell r="R22">
            <v>55</v>
          </cell>
          <cell r="S22">
            <v>22</v>
          </cell>
          <cell r="T22">
            <v>9</v>
          </cell>
          <cell r="Y22">
            <v>52</v>
          </cell>
          <cell r="Z22">
            <v>22</v>
          </cell>
          <cell r="AA22">
            <v>10</v>
          </cell>
        </row>
        <row r="23">
          <cell r="K23">
            <v>590</v>
          </cell>
          <cell r="L23">
            <v>21</v>
          </cell>
          <cell r="M23">
            <v>10</v>
          </cell>
          <cell r="R23">
            <v>169</v>
          </cell>
          <cell r="S23">
            <v>24</v>
          </cell>
          <cell r="T23">
            <v>10</v>
          </cell>
          <cell r="Y23">
            <v>107</v>
          </cell>
          <cell r="Z23">
            <v>23</v>
          </cell>
          <cell r="AA23">
            <v>11</v>
          </cell>
        </row>
        <row r="24">
          <cell r="K24">
            <v>911</v>
          </cell>
          <cell r="L24">
            <v>23</v>
          </cell>
          <cell r="M24">
            <v>11</v>
          </cell>
          <cell r="R24">
            <v>25</v>
          </cell>
          <cell r="S24">
            <v>25</v>
          </cell>
          <cell r="T24">
            <v>11</v>
          </cell>
          <cell r="Y24">
            <v>55</v>
          </cell>
          <cell r="Z24">
            <v>25</v>
          </cell>
          <cell r="AA24">
            <v>12</v>
          </cell>
        </row>
        <row r="25">
          <cell r="K25">
            <v>52</v>
          </cell>
          <cell r="L25">
            <v>24</v>
          </cell>
          <cell r="M25">
            <v>12</v>
          </cell>
          <cell r="R25">
            <v>777</v>
          </cell>
          <cell r="S25">
            <v>32</v>
          </cell>
          <cell r="T25">
            <v>12</v>
          </cell>
          <cell r="Y25">
            <v>169</v>
          </cell>
          <cell r="Z25">
            <v>26</v>
          </cell>
          <cell r="AA25">
            <v>13</v>
          </cell>
        </row>
        <row r="26">
          <cell r="K26">
            <v>107</v>
          </cell>
          <cell r="L26">
            <v>26</v>
          </cell>
          <cell r="M26">
            <v>13</v>
          </cell>
          <cell r="R26">
            <v>590</v>
          </cell>
          <cell r="S26" t="str">
            <v>DNF</v>
          </cell>
          <cell r="T26" t="str">
            <v>DNF</v>
          </cell>
          <cell r="Y26">
            <v>71</v>
          </cell>
          <cell r="Z26">
            <v>20</v>
          </cell>
          <cell r="AA26">
            <v>1</v>
          </cell>
        </row>
        <row r="27">
          <cell r="K27">
            <v>55</v>
          </cell>
          <cell r="L27">
            <v>28</v>
          </cell>
          <cell r="M27">
            <v>14</v>
          </cell>
          <cell r="R27">
            <v>73</v>
          </cell>
          <cell r="S27" t="str">
            <v>DNF</v>
          </cell>
          <cell r="T27" t="str">
            <v>DNF</v>
          </cell>
          <cell r="Y27">
            <v>346</v>
          </cell>
          <cell r="Z27">
            <v>21</v>
          </cell>
          <cell r="AA27">
            <v>2</v>
          </cell>
        </row>
        <row r="28">
          <cell r="K28">
            <v>169</v>
          </cell>
          <cell r="L28">
            <v>29</v>
          </cell>
          <cell r="M28">
            <v>15</v>
          </cell>
          <cell r="R28">
            <v>911</v>
          </cell>
          <cell r="S28" t="str">
            <v>DNF</v>
          </cell>
          <cell r="T28" t="str">
            <v>DNF</v>
          </cell>
          <cell r="Y28">
            <v>318</v>
          </cell>
          <cell r="Z28">
            <v>24</v>
          </cell>
          <cell r="AA28">
            <v>3</v>
          </cell>
        </row>
        <row r="29">
          <cell r="K29">
            <v>71</v>
          </cell>
          <cell r="L29">
            <v>16</v>
          </cell>
          <cell r="M29">
            <v>1</v>
          </cell>
          <cell r="R29">
            <v>46</v>
          </cell>
          <cell r="S29">
            <v>7</v>
          </cell>
          <cell r="T29">
            <v>1</v>
          </cell>
          <cell r="Y29">
            <v>75</v>
          </cell>
          <cell r="Z29">
            <v>27</v>
          </cell>
          <cell r="AA29">
            <v>4</v>
          </cell>
        </row>
        <row r="30">
          <cell r="K30">
            <v>46</v>
          </cell>
          <cell r="L30">
            <v>20</v>
          </cell>
          <cell r="M30">
            <v>2</v>
          </cell>
          <cell r="R30">
            <v>35</v>
          </cell>
          <cell r="S30">
            <v>16</v>
          </cell>
          <cell r="T30">
            <v>2</v>
          </cell>
          <cell r="Y30">
            <v>320</v>
          </cell>
          <cell r="Z30">
            <v>28</v>
          </cell>
          <cell r="AA30">
            <v>5</v>
          </cell>
        </row>
        <row r="31">
          <cell r="K31">
            <v>346</v>
          </cell>
          <cell r="L31">
            <v>25</v>
          </cell>
          <cell r="M31">
            <v>3</v>
          </cell>
          <cell r="R31">
            <v>75</v>
          </cell>
          <cell r="S31">
            <v>17</v>
          </cell>
          <cell r="T31">
            <v>3</v>
          </cell>
          <cell r="Y31">
            <v>9</v>
          </cell>
          <cell r="Z31">
            <v>29</v>
          </cell>
          <cell r="AA31">
            <v>6</v>
          </cell>
        </row>
        <row r="32">
          <cell r="K32">
            <v>318</v>
          </cell>
          <cell r="L32">
            <v>27</v>
          </cell>
          <cell r="M32">
            <v>4</v>
          </cell>
          <cell r="R32">
            <v>318</v>
          </cell>
          <cell r="S32">
            <v>23</v>
          </cell>
          <cell r="T32">
            <v>4</v>
          </cell>
          <cell r="Y32">
            <v>11</v>
          </cell>
          <cell r="Z32">
            <v>30</v>
          </cell>
          <cell r="AA32">
            <v>7</v>
          </cell>
        </row>
        <row r="33">
          <cell r="K33">
            <v>75</v>
          </cell>
          <cell r="L33">
            <v>31</v>
          </cell>
          <cell r="M33">
            <v>5</v>
          </cell>
          <cell r="R33">
            <v>346</v>
          </cell>
          <cell r="S33">
            <v>26</v>
          </cell>
          <cell r="T33">
            <v>5</v>
          </cell>
          <cell r="Y33">
            <v>287</v>
          </cell>
          <cell r="Z33">
            <v>31</v>
          </cell>
          <cell r="AA33">
            <v>8</v>
          </cell>
        </row>
        <row r="34">
          <cell r="K34">
            <v>320</v>
          </cell>
          <cell r="L34">
            <v>32</v>
          </cell>
          <cell r="M34">
            <v>6</v>
          </cell>
          <cell r="R34">
            <v>11</v>
          </cell>
          <cell r="S34">
            <v>27</v>
          </cell>
          <cell r="T34">
            <v>6</v>
          </cell>
          <cell r="Y34">
            <v>35</v>
          </cell>
          <cell r="Z34">
            <v>32</v>
          </cell>
          <cell r="AA34">
            <v>9</v>
          </cell>
        </row>
        <row r="35">
          <cell r="K35">
            <v>11</v>
          </cell>
          <cell r="L35">
            <v>33</v>
          </cell>
          <cell r="M35">
            <v>7</v>
          </cell>
          <cell r="R35">
            <v>320</v>
          </cell>
          <cell r="S35">
            <v>28</v>
          </cell>
          <cell r="T35">
            <v>7</v>
          </cell>
          <cell r="Y35">
            <v>187</v>
          </cell>
          <cell r="Z35">
            <v>33</v>
          </cell>
          <cell r="AA35">
            <v>10</v>
          </cell>
        </row>
        <row r="36">
          <cell r="K36">
            <v>9</v>
          </cell>
          <cell r="L36">
            <v>34</v>
          </cell>
          <cell r="M36">
            <v>8</v>
          </cell>
          <cell r="R36">
            <v>9</v>
          </cell>
          <cell r="S36">
            <v>29</v>
          </cell>
          <cell r="T36">
            <v>8</v>
          </cell>
        </row>
        <row r="37">
          <cell r="K37">
            <v>287</v>
          </cell>
          <cell r="L37">
            <v>35</v>
          </cell>
          <cell r="M37">
            <v>9</v>
          </cell>
          <cell r="R37">
            <v>287</v>
          </cell>
          <cell r="S37">
            <v>30</v>
          </cell>
          <cell r="T37">
            <v>9</v>
          </cell>
        </row>
        <row r="38">
          <cell r="K38">
            <v>354</v>
          </cell>
          <cell r="L38">
            <v>36</v>
          </cell>
          <cell r="M38">
            <v>10</v>
          </cell>
          <cell r="R38">
            <v>354</v>
          </cell>
          <cell r="S38">
            <v>31</v>
          </cell>
          <cell r="T38">
            <v>10</v>
          </cell>
        </row>
        <row r="39">
          <cell r="K39">
            <v>35</v>
          </cell>
          <cell r="L39">
            <v>37</v>
          </cell>
          <cell r="M39">
            <v>11</v>
          </cell>
          <cell r="R39">
            <v>187</v>
          </cell>
          <cell r="S39">
            <v>33</v>
          </cell>
          <cell r="T39">
            <v>11</v>
          </cell>
        </row>
        <row r="40">
          <cell r="K40">
            <v>187</v>
          </cell>
          <cell r="L40">
            <v>38</v>
          </cell>
          <cell r="M40">
            <v>12</v>
          </cell>
          <cell r="R40">
            <v>71</v>
          </cell>
          <cell r="S40">
            <v>34</v>
          </cell>
          <cell r="T4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showZeros="0" tabSelected="1" zoomScalePageLayoutView="0" workbookViewId="0" topLeftCell="A6">
      <selection activeCell="X9" sqref="X9"/>
    </sheetView>
  </sheetViews>
  <sheetFormatPr defaultColWidth="9.140625" defaultRowHeight="12.75"/>
  <cols>
    <col min="1" max="1" width="1.421875" style="0" customWidth="1"/>
    <col min="2" max="2" width="5.140625" style="0" customWidth="1"/>
    <col min="3" max="3" width="24.8515625" style="0" customWidth="1"/>
    <col min="4" max="4" width="18.57421875" style="0" customWidth="1"/>
    <col min="5" max="5" width="7.7109375" style="0" customWidth="1"/>
    <col min="6" max="6" width="3.7109375" style="0" customWidth="1"/>
    <col min="7" max="7" width="10.140625" style="0" customWidth="1"/>
    <col min="8" max="8" width="7.140625" style="0" customWidth="1"/>
    <col min="9" max="9" width="1.57421875" style="0" customWidth="1"/>
    <col min="10" max="10" width="1.421875" style="0" customWidth="1"/>
    <col min="11" max="11" width="9.140625" style="0" customWidth="1"/>
    <col min="12" max="12" width="6.7109375" style="0" hidden="1" customWidth="1"/>
    <col min="13" max="13" width="9.7109375" style="0" customWidth="1"/>
    <col min="14" max="14" width="0.85546875" style="0" customWidth="1"/>
    <col min="15" max="15" width="8.7109375" style="0" customWidth="1"/>
    <col min="16" max="16" width="6.7109375" style="0" hidden="1" customWidth="1"/>
    <col min="17" max="17" width="10.8515625" style="0" customWidth="1"/>
    <col min="18" max="18" width="0.85546875" style="0" customWidth="1"/>
    <col min="19" max="19" width="8.28125" style="0" customWidth="1"/>
    <col min="20" max="20" width="6.7109375" style="0" hidden="1" customWidth="1"/>
    <col min="21" max="21" width="9.7109375" style="0" customWidth="1"/>
    <col min="22" max="22" width="0.85546875" style="0" customWidth="1"/>
    <col min="23" max="23" width="0.71875" style="0" customWidth="1"/>
    <col min="24" max="24" width="0.85546875" style="0" customWidth="1"/>
    <col min="25" max="25" width="0.5625" style="0" customWidth="1"/>
    <col min="26" max="26" width="0.85546875" style="0" customWidth="1"/>
    <col min="27" max="27" width="7.57421875" style="0" customWidth="1"/>
    <col min="28" max="30" width="6.28125" style="0" customWidth="1"/>
    <col min="31" max="31" width="13.7109375" style="0" customWidth="1"/>
    <col min="32" max="32" width="10.28125" style="0" customWidth="1"/>
    <col min="33" max="33" width="10.00390625" style="0" customWidth="1"/>
    <col min="34" max="34" width="8.28125" style="0" customWidth="1"/>
  </cols>
  <sheetData>
    <row r="1" ht="16.5" customHeight="1">
      <c r="B1" s="1"/>
    </row>
    <row r="2" spans="2:33" ht="31.5" customHeigh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6.5" customHeight="1">
      <c r="B3" s="145" t="s">
        <v>125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2:33" ht="32.25" customHeight="1">
      <c r="B4" s="144" t="s">
        <v>36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</row>
    <row r="5" spans="2:33" ht="16.5" customHeight="1">
      <c r="B5" s="146" t="s">
        <v>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2:32" s="2" customFormat="1" ht="12.75" customHeight="1" thickBot="1">
      <c r="B6" s="3"/>
      <c r="C6" s="3"/>
      <c r="D6" s="3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  <c r="Y6" s="7"/>
      <c r="Z6" s="7"/>
      <c r="AA6" s="4"/>
      <c r="AB6" s="4"/>
      <c r="AC6" s="4"/>
      <c r="AD6" s="4"/>
      <c r="AE6" s="4"/>
      <c r="AF6" s="4"/>
    </row>
    <row r="7" spans="2:33" s="2" customFormat="1" ht="16.5" customHeight="1" thickBot="1">
      <c r="B7" s="8"/>
      <c r="C7" s="8"/>
      <c r="D7" s="8"/>
      <c r="E7" s="9"/>
      <c r="F7" s="5"/>
      <c r="G7" s="147" t="s">
        <v>2</v>
      </c>
      <c r="H7" s="148"/>
      <c r="I7" s="11"/>
      <c r="J7" s="12"/>
      <c r="K7" s="149" t="s">
        <v>3</v>
      </c>
      <c r="L7" s="150"/>
      <c r="M7" s="151"/>
      <c r="N7" s="13"/>
      <c r="O7" s="149" t="s">
        <v>4</v>
      </c>
      <c r="P7" s="150"/>
      <c r="Q7" s="151"/>
      <c r="R7" s="13"/>
      <c r="S7" s="149" t="s">
        <v>5</v>
      </c>
      <c r="T7" s="150"/>
      <c r="U7" s="151"/>
      <c r="V7" s="14"/>
      <c r="W7" s="15"/>
      <c r="X7" s="16"/>
      <c r="Y7" s="7"/>
      <c r="Z7" s="17"/>
      <c r="AA7" s="18" t="s">
        <v>6</v>
      </c>
      <c r="AB7" s="19"/>
      <c r="AC7" s="20"/>
      <c r="AD7" s="21"/>
      <c r="AE7" s="22"/>
      <c r="AF7" s="23" t="s">
        <v>7</v>
      </c>
      <c r="AG7" s="10" t="s">
        <v>8</v>
      </c>
    </row>
    <row r="8" spans="2:33" ht="18" customHeight="1" thickBot="1">
      <c r="B8" s="24" t="s">
        <v>9</v>
      </c>
      <c r="C8" s="25" t="s">
        <v>10</v>
      </c>
      <c r="D8" s="102" t="s">
        <v>11</v>
      </c>
      <c r="E8" s="25" t="s">
        <v>8</v>
      </c>
      <c r="F8" s="103" t="s">
        <v>12</v>
      </c>
      <c r="G8" s="77" t="s">
        <v>13</v>
      </c>
      <c r="H8" s="78" t="s">
        <v>53</v>
      </c>
      <c r="I8" s="26"/>
      <c r="J8" s="27"/>
      <c r="K8" s="28" t="s">
        <v>14</v>
      </c>
      <c r="L8" s="29" t="s">
        <v>8</v>
      </c>
      <c r="M8" s="30" t="s">
        <v>15</v>
      </c>
      <c r="N8" s="31"/>
      <c r="O8" s="28" t="s">
        <v>14</v>
      </c>
      <c r="P8" s="29" t="s">
        <v>8</v>
      </c>
      <c r="Q8" s="30" t="s">
        <v>15</v>
      </c>
      <c r="R8" s="31"/>
      <c r="S8" s="28" t="s">
        <v>14</v>
      </c>
      <c r="T8" s="29" t="s">
        <v>8</v>
      </c>
      <c r="U8" s="30" t="s">
        <v>15</v>
      </c>
      <c r="V8" s="32"/>
      <c r="W8" s="15"/>
      <c r="X8" s="16"/>
      <c r="Y8" s="5"/>
      <c r="Z8" s="33"/>
      <c r="AA8" s="81" t="s">
        <v>16</v>
      </c>
      <c r="AB8" s="82" t="s">
        <v>17</v>
      </c>
      <c r="AC8" s="82" t="s">
        <v>18</v>
      </c>
      <c r="AD8" s="82" t="s">
        <v>19</v>
      </c>
      <c r="AE8" s="83" t="s">
        <v>20</v>
      </c>
      <c r="AF8" s="34" t="s">
        <v>21</v>
      </c>
      <c r="AG8" s="34" t="s">
        <v>14</v>
      </c>
    </row>
    <row r="9" spans="1:33" ht="22.5" customHeight="1">
      <c r="A9" s="35"/>
      <c r="B9" s="36">
        <v>354</v>
      </c>
      <c r="C9" s="37" t="s">
        <v>42</v>
      </c>
      <c r="D9" s="37" t="s">
        <v>57</v>
      </c>
      <c r="E9" s="74">
        <v>2</v>
      </c>
      <c r="F9" s="137"/>
      <c r="G9" s="108">
        <f>VLOOKUP(B9,Results!$D$2:$I$42,6,FALSE)</f>
        <v>0.0012911574074074073</v>
      </c>
      <c r="H9" s="168">
        <v>3</v>
      </c>
      <c r="I9" s="120"/>
      <c r="J9" s="121"/>
      <c r="K9" s="169">
        <f>VLOOKUP(B9,Results!$K$2:$M$46,2,FALSE)</f>
        <v>4</v>
      </c>
      <c r="L9" s="122">
        <f>VLOOKUP(B9,'[2]Results'!$K$3:$M$47,3,FALSE)</f>
        <v>10</v>
      </c>
      <c r="M9" s="123">
        <f>VLOOKUP(B9,Results!$K$3:$P$45,6,FALSE)</f>
        <v>0.0012788194444444444</v>
      </c>
      <c r="N9" s="121"/>
      <c r="O9" s="169">
        <f>VLOOKUP(B9,Results!$R$3:$T$45,2,FALSE)</f>
        <v>9</v>
      </c>
      <c r="P9" s="122">
        <f>VLOOKUP(B9,'[2]Results'!$R$3:$T$45,3,FALSE)</f>
        <v>10</v>
      </c>
      <c r="Q9" s="123">
        <f>VLOOKUP(B9,Results!$R$3:$W$53,6,FALSE)</f>
        <v>0.001284710648148148</v>
      </c>
      <c r="R9" s="121"/>
      <c r="S9" s="170">
        <f>VLOOKUP(B9,Results!$Y$3:$AA$41,2,FALSE)</f>
        <v>2</v>
      </c>
      <c r="T9" s="122" t="e">
        <f>VLOOKUP(B9,'[2]Results'!$Y$3:$AA$53,3,FALSE)</f>
        <v>#N/A</v>
      </c>
      <c r="U9" s="123">
        <f>VLOOKUP(B9,Results!$Y$3:$AD$41,6,FALSE)</f>
        <v>0.0012983449074074076</v>
      </c>
      <c r="V9" s="124"/>
      <c r="W9" s="125"/>
      <c r="X9" s="126"/>
      <c r="Y9" s="120"/>
      <c r="Z9" s="127"/>
      <c r="AA9" s="36"/>
      <c r="AB9" s="42">
        <f>VLOOKUP(K9,Results!$A$2:$B$77,2,FALSE)</f>
        <v>163</v>
      </c>
      <c r="AC9" s="42">
        <f>VLOOKUP(O9,Results!$A$2:$B$82,2,FALSE)</f>
        <v>127</v>
      </c>
      <c r="AD9" s="42">
        <f>VLOOKUP(S9,Results!$A$2:$B$79,2,FALSE)</f>
        <v>185</v>
      </c>
      <c r="AE9" s="87"/>
      <c r="AF9" s="94">
        <f>AA9+AB9+AC9+AD9-AE9</f>
        <v>475</v>
      </c>
      <c r="AG9" s="143">
        <v>1</v>
      </c>
    </row>
    <row r="10" spans="1:33" ht="22.5" customHeight="1">
      <c r="A10" s="35"/>
      <c r="B10" s="43">
        <v>45</v>
      </c>
      <c r="C10" s="44" t="s">
        <v>43</v>
      </c>
      <c r="D10" s="44" t="s">
        <v>57</v>
      </c>
      <c r="E10" s="100">
        <v>2</v>
      </c>
      <c r="F10" s="104"/>
      <c r="G10" s="128" t="s">
        <v>145</v>
      </c>
      <c r="H10" s="129" t="s">
        <v>98</v>
      </c>
      <c r="I10" s="120"/>
      <c r="J10" s="121"/>
      <c r="K10" s="136">
        <f>VLOOKUP(B10,Results!$K$2:$M$46,2,FALSE)</f>
        <v>3</v>
      </c>
      <c r="L10" s="130" t="e">
        <f>VLOOKUP(B10,'[2]Results'!$K$3:$M$47,3,FALSE)</f>
        <v>#N/A</v>
      </c>
      <c r="M10" s="131">
        <f>VLOOKUP(B10,Results!$K$3:$P$45,6,FALSE)</f>
        <v>0.001273425925925926</v>
      </c>
      <c r="N10" s="121" t="e">
        <f>IF(M10="No Time",0,IF(M10=MIN(M$9:M$24),10,0))</f>
        <v>#N/A</v>
      </c>
      <c r="O10" s="133">
        <f>VLOOKUP(B10,Results!$R$3:$T$45,2,FALSE)</f>
        <v>1</v>
      </c>
      <c r="P10" s="130" t="e">
        <f>VLOOKUP(B10,'[2]Results'!$R$3:$T$45,3,FALSE)</f>
        <v>#N/A</v>
      </c>
      <c r="Q10" s="131">
        <f>VLOOKUP(B10,Results!$R$3:$W$53,6,FALSE)</f>
        <v>0.001251574074074074</v>
      </c>
      <c r="R10" s="121" t="e">
        <f>IF(Q10="No Time",0,IF(Q10=MIN(Q$9:Q$24),10,0))</f>
        <v>#N/A</v>
      </c>
      <c r="S10" s="133">
        <f>VLOOKUP(B10,Results!$Y$3:$AA$41,2,FALSE)</f>
        <v>1</v>
      </c>
      <c r="T10" s="130" t="e">
        <f>VLOOKUP(B10,'[2]Results'!$Y$3:$AA$53,3,FALSE)</f>
        <v>#N/A</v>
      </c>
      <c r="U10" s="131">
        <f>VLOOKUP(B10,Results!$Y$3:$AD$41,6,FALSE)</f>
        <v>0.0012632754629629628</v>
      </c>
      <c r="V10" s="124" t="e">
        <f>IF(U10="No Time",0,IF(U10=MIN(U$9:U$24),10,0))</f>
        <v>#N/A</v>
      </c>
      <c r="W10" s="125"/>
      <c r="X10" s="126"/>
      <c r="Y10" s="120"/>
      <c r="Z10" s="127" t="s">
        <v>22</v>
      </c>
      <c r="AA10" s="43"/>
      <c r="AB10" s="45">
        <f>VLOOKUP(K10,Results!$A$2:$B$77,2,FALSE)</f>
        <v>173</v>
      </c>
      <c r="AC10" s="45">
        <f>VLOOKUP(O10,Results!$A$2:$B$82,2,FALSE)</f>
        <v>200</v>
      </c>
      <c r="AD10" s="45">
        <f>VLOOKUP(S10,Results!$A$2:$B$79,2,FALSE)</f>
        <v>200</v>
      </c>
      <c r="AE10" s="171">
        <v>100</v>
      </c>
      <c r="AF10" s="95">
        <f>AA10+AB10+AC10+AD10-AE10</f>
        <v>473</v>
      </c>
      <c r="AG10" s="142">
        <v>2</v>
      </c>
    </row>
    <row r="11" spans="1:33" ht="22.5" customHeight="1">
      <c r="A11" s="35"/>
      <c r="B11" s="43">
        <v>190</v>
      </c>
      <c r="C11" s="44" t="s">
        <v>129</v>
      </c>
      <c r="D11" s="44" t="s">
        <v>130</v>
      </c>
      <c r="E11" s="100">
        <v>2</v>
      </c>
      <c r="F11" s="105"/>
      <c r="G11" s="128">
        <f>VLOOKUP(B11,Results!$D$2:$I$42,6,FALSE)</f>
        <v>0.0013697569444444445</v>
      </c>
      <c r="H11" s="129">
        <v>10</v>
      </c>
      <c r="I11" s="120"/>
      <c r="J11" s="121"/>
      <c r="K11" s="109">
        <f>VLOOKUP(B11,Results!$K$2:$M$46,2,FALSE)</f>
        <v>8</v>
      </c>
      <c r="L11" s="130"/>
      <c r="M11" s="131">
        <f>VLOOKUP(B11,Results!$K$3:$P$45,6,FALSE)</f>
        <v>0.0013561921296296297</v>
      </c>
      <c r="N11" s="121"/>
      <c r="O11" s="136">
        <f>VLOOKUP(B11,Results!$R$3:$T$45,2,FALSE)</f>
        <v>3</v>
      </c>
      <c r="P11" s="130"/>
      <c r="Q11" s="131">
        <f>VLOOKUP(B11,Results!$R$3:$W$53,6,FALSE)</f>
        <v>0.0013424768518518519</v>
      </c>
      <c r="R11" s="121"/>
      <c r="S11" s="109">
        <f>VLOOKUP(B11,Results!$Y$3:$AA$41,2,FALSE)</f>
        <v>5</v>
      </c>
      <c r="T11" s="130"/>
      <c r="U11" s="131">
        <f>VLOOKUP(B11,Results!$Y$3:$AD$41,6,FALSE)</f>
        <v>0.0013480208333333332</v>
      </c>
      <c r="V11" s="124"/>
      <c r="W11" s="125"/>
      <c r="X11" s="126"/>
      <c r="Y11" s="120"/>
      <c r="Z11" s="127"/>
      <c r="AA11" s="43"/>
      <c r="AB11" s="45">
        <f>VLOOKUP(K11,Results!$A$2:$B$77,2,FALSE)</f>
        <v>133</v>
      </c>
      <c r="AC11" s="45">
        <f>VLOOKUP(O11,Results!$A$2:$B$82,2,FALSE)</f>
        <v>173</v>
      </c>
      <c r="AD11" s="45">
        <f>VLOOKUP(S11,Results!$A$2:$B$79,2,FALSE)</f>
        <v>154</v>
      </c>
      <c r="AE11" s="88"/>
      <c r="AF11" s="95">
        <f>AA11+AB11+AC11+AD11-AE11</f>
        <v>460</v>
      </c>
      <c r="AG11" s="141">
        <v>3</v>
      </c>
    </row>
    <row r="12" spans="1:33" ht="22.5" customHeight="1">
      <c r="A12" s="35"/>
      <c r="B12" s="43">
        <v>9</v>
      </c>
      <c r="C12" s="44" t="s">
        <v>45</v>
      </c>
      <c r="D12" s="44" t="s">
        <v>126</v>
      </c>
      <c r="E12" s="100">
        <v>2</v>
      </c>
      <c r="F12" s="104"/>
      <c r="G12" s="128">
        <f>VLOOKUP(B12,Results!$D$2:$I$42,6,FALSE)</f>
        <v>0.0013501388888888888</v>
      </c>
      <c r="H12" s="129">
        <v>7</v>
      </c>
      <c r="I12" s="120"/>
      <c r="J12" s="121"/>
      <c r="K12" s="109">
        <f>VLOOKUP(B12,Results!$K$2:$M$46,2,FALSE)</f>
        <v>6</v>
      </c>
      <c r="L12" s="130">
        <f>VLOOKUP(B12,'[2]Results'!$K$3:$M$47,3,FALSE)</f>
        <v>8</v>
      </c>
      <c r="M12" s="131">
        <f>VLOOKUP(B12,Results!$K$3:$P$45,6,FALSE)</f>
        <v>0.001345324074074074</v>
      </c>
      <c r="N12" s="121" t="e">
        <f>IF(M12="No Time",0,IF(M12=MIN(M$9:M$24),10,0))</f>
        <v>#N/A</v>
      </c>
      <c r="O12" s="109">
        <f>VLOOKUP(B12,Results!$R$3:$T$45,2,FALSE)</f>
        <v>6</v>
      </c>
      <c r="P12" s="130">
        <f>VLOOKUP(B12,'[2]Results'!$R$3:$T$45,3,FALSE)</f>
        <v>8</v>
      </c>
      <c r="Q12" s="131">
        <f>VLOOKUP(B12,Results!$R$3:$W$53,6,FALSE)</f>
        <v>0.0013480787037037038</v>
      </c>
      <c r="R12" s="121" t="e">
        <f>IF(#REF!="No Time",0,IF(#REF!=MIN(Q$9:Q$24),10,0))</f>
        <v>#REF!</v>
      </c>
      <c r="S12" s="109">
        <f>VLOOKUP(B12,Results!$Y$3:$AA$41,2,FALSE)</f>
        <v>4</v>
      </c>
      <c r="T12" s="130">
        <f>VLOOKUP(B12,'[2]Results'!$Y$3:$AA$53,3,FALSE)</f>
        <v>6</v>
      </c>
      <c r="U12" s="131">
        <f>VLOOKUP(B12,Results!$Y$3:$AD$41,6,FALSE)</f>
        <v>0.0013561689814814814</v>
      </c>
      <c r="V12" s="124" t="e">
        <f>IF(U12="No Time",0,IF(U12=MIN(U$9:U$24),10,0))</f>
        <v>#N/A</v>
      </c>
      <c r="W12" s="125"/>
      <c r="X12" s="126"/>
      <c r="Y12" s="120"/>
      <c r="Z12" s="127" t="s">
        <v>22</v>
      </c>
      <c r="AA12" s="43"/>
      <c r="AB12" s="45">
        <f>VLOOKUP(K12,Results!$A$2:$B$77,2,FALSE)</f>
        <v>146</v>
      </c>
      <c r="AC12" s="45">
        <f>VLOOKUP(O12,Results!$A$2:$B$82,2,FALSE)</f>
        <v>146</v>
      </c>
      <c r="AD12" s="45">
        <f>VLOOKUP(S12,Results!$A$2:$B$79,2,FALSE)</f>
        <v>163</v>
      </c>
      <c r="AE12" s="88"/>
      <c r="AF12" s="95">
        <f>AA12+AB12+AC12+AD12-AE12</f>
        <v>455</v>
      </c>
      <c r="AG12" s="92">
        <v>4</v>
      </c>
    </row>
    <row r="13" spans="1:33" ht="22.5" customHeight="1">
      <c r="A13" s="35"/>
      <c r="B13" s="43">
        <v>5</v>
      </c>
      <c r="C13" s="44" t="s">
        <v>41</v>
      </c>
      <c r="D13" s="44" t="s">
        <v>58</v>
      </c>
      <c r="E13" s="100">
        <v>2</v>
      </c>
      <c r="F13" s="104"/>
      <c r="G13" s="128">
        <f>VLOOKUP(B13,Results!$D$2:$I$42,6,FALSE)</f>
        <v>0.0012948495370370373</v>
      </c>
      <c r="H13" s="129">
        <v>4</v>
      </c>
      <c r="I13" s="120"/>
      <c r="J13" s="121"/>
      <c r="K13" s="109">
        <f>VLOOKUP(B13,Results!$K$2:$M$46,2,FALSE)</f>
        <v>5</v>
      </c>
      <c r="L13" s="130"/>
      <c r="M13" s="131">
        <f>VLOOKUP(B13,Results!$K$3:$P$45,6,FALSE)</f>
        <v>0.001285625</v>
      </c>
      <c r="N13" s="121"/>
      <c r="O13" s="109">
        <f>VLOOKUP(B13,Results!$R$3:$T$45,2,FALSE)</f>
        <v>11</v>
      </c>
      <c r="P13" s="130"/>
      <c r="Q13" s="131">
        <f>VLOOKUP(B13,Results!$R$3:$W$53,6,FALSE)</f>
        <v>0.0012922569444444446</v>
      </c>
      <c r="R13" s="121"/>
      <c r="S13" s="136">
        <f>VLOOKUP(B13,Results!$Y$3:$AA$41,2,FALSE)</f>
        <v>3</v>
      </c>
      <c r="T13" s="130"/>
      <c r="U13" s="131">
        <f>VLOOKUP(B13,Results!$Y$3:$AD$41,6,FALSE)</f>
        <v>0.0013010069444444445</v>
      </c>
      <c r="V13" s="124"/>
      <c r="W13" s="125"/>
      <c r="X13" s="126"/>
      <c r="Y13" s="120"/>
      <c r="Z13" s="127"/>
      <c r="AA13" s="43"/>
      <c r="AB13" s="45">
        <f>VLOOKUP(K13,Results!$A$2:$B$77,2,FALSE)</f>
        <v>154</v>
      </c>
      <c r="AC13" s="45">
        <f>VLOOKUP(O13,Results!$A$2:$B$82,2,FALSE)</f>
        <v>117</v>
      </c>
      <c r="AD13" s="45">
        <f>VLOOKUP(S13,Results!$A$2:$B$79,2,FALSE)</f>
        <v>173</v>
      </c>
      <c r="AE13" s="88"/>
      <c r="AF13" s="95">
        <f>AA13+AB13+AC13+AD13-AE13</f>
        <v>444</v>
      </c>
      <c r="AG13" s="90">
        <v>5</v>
      </c>
    </row>
    <row r="14" spans="1:33" ht="22.5" customHeight="1">
      <c r="A14" s="35"/>
      <c r="B14" s="43">
        <v>59</v>
      </c>
      <c r="C14" s="44" t="s">
        <v>127</v>
      </c>
      <c r="D14" s="44" t="s">
        <v>126</v>
      </c>
      <c r="E14" s="100">
        <v>2</v>
      </c>
      <c r="F14" s="105" t="s">
        <v>12</v>
      </c>
      <c r="G14" s="128">
        <f>VLOOKUP(B14,Results!$D$2:$I$42,6,FALSE)</f>
        <v>0.0013632060185185186</v>
      </c>
      <c r="H14" s="129">
        <v>9</v>
      </c>
      <c r="I14" s="120"/>
      <c r="J14" s="121"/>
      <c r="K14" s="109">
        <f>VLOOKUP(B14,Results!$K$2:$M$46,2,FALSE)</f>
        <v>7</v>
      </c>
      <c r="L14" s="130"/>
      <c r="M14" s="131">
        <f>VLOOKUP(B14,Results!$K$3:$P$45,6,FALSE)</f>
        <v>0.001357060185185185</v>
      </c>
      <c r="N14" s="121"/>
      <c r="O14" s="109">
        <f>VLOOKUP(B14,Results!$R$3:$T$45,2,FALSE)</f>
        <v>4</v>
      </c>
      <c r="P14" s="130"/>
      <c r="Q14" s="131">
        <f>VLOOKUP(B14,Results!$R$3:$W$53,6,FALSE)</f>
        <v>0.0013630671296296297</v>
      </c>
      <c r="R14" s="121"/>
      <c r="S14" s="109">
        <f>VLOOKUP(B14,Results!$Y$3:$AA$41,2,FALSE)</f>
        <v>7</v>
      </c>
      <c r="T14" s="130"/>
      <c r="U14" s="131">
        <f>VLOOKUP(B14,Results!$Y$3:$AD$41,6,FALSE)</f>
        <v>0.0013592708333333332</v>
      </c>
      <c r="V14" s="124"/>
      <c r="W14" s="125"/>
      <c r="X14" s="126"/>
      <c r="Y14" s="120"/>
      <c r="Z14" s="127"/>
      <c r="AA14" s="43"/>
      <c r="AB14" s="45">
        <f>VLOOKUP(K14,Results!$A$2:$B$77,2,FALSE)</f>
        <v>139</v>
      </c>
      <c r="AC14" s="45">
        <f>VLOOKUP(O14,Results!$A$2:$B$82,2,FALSE)</f>
        <v>163</v>
      </c>
      <c r="AD14" s="45">
        <f>VLOOKUP(S14,Results!$A$2:$B$79,2,FALSE)</f>
        <v>139</v>
      </c>
      <c r="AE14" s="88"/>
      <c r="AF14" s="95">
        <f>AA14+AB14+AC14+AD14-AE14</f>
        <v>441</v>
      </c>
      <c r="AG14" s="90">
        <v>6</v>
      </c>
    </row>
    <row r="15" spans="1:33" ht="22.5" customHeight="1">
      <c r="A15" s="35"/>
      <c r="B15" s="43">
        <v>90</v>
      </c>
      <c r="C15" s="44" t="s">
        <v>128</v>
      </c>
      <c r="D15" s="44" t="s">
        <v>126</v>
      </c>
      <c r="E15" s="100">
        <v>2</v>
      </c>
      <c r="F15" s="105" t="s">
        <v>12</v>
      </c>
      <c r="G15" s="128">
        <f>VLOOKUP(B15,Results!$D$2:$I$42,6,FALSE)</f>
        <v>0.0013471990740740742</v>
      </c>
      <c r="H15" s="129">
        <v>6</v>
      </c>
      <c r="I15" s="120"/>
      <c r="J15" s="121"/>
      <c r="K15" s="109">
        <f>VLOOKUP(B15,Results!$K$2:$M$46,2,FALSE)</f>
        <v>9</v>
      </c>
      <c r="L15" s="130"/>
      <c r="M15" s="131">
        <f>VLOOKUP(B15,Results!$K$3:$P$45,6,FALSE)</f>
        <v>0.0013545833333333335</v>
      </c>
      <c r="N15" s="121"/>
      <c r="O15" s="109">
        <f>VLOOKUP(B15,Results!$R$3:$T$45,2,FALSE)</f>
        <v>7</v>
      </c>
      <c r="P15" s="130"/>
      <c r="Q15" s="131">
        <f>VLOOKUP(B15,Results!$R$3:$W$53,6,FALSE)</f>
        <v>0.0013548726851851853</v>
      </c>
      <c r="R15" s="121"/>
      <c r="S15" s="109">
        <f>VLOOKUP(B15,Results!$Y$3:$AA$41,2,FALSE)</f>
        <v>6</v>
      </c>
      <c r="T15" s="130"/>
      <c r="U15" s="131">
        <f>VLOOKUP(B15,Results!$Y$3:$AD$41,6,FALSE)</f>
        <v>0.0013522916666666666</v>
      </c>
      <c r="V15" s="124"/>
      <c r="W15" s="125"/>
      <c r="X15" s="126"/>
      <c r="Y15" s="120"/>
      <c r="Z15" s="127"/>
      <c r="AA15" s="43"/>
      <c r="AB15" s="45">
        <f>VLOOKUP(K15,Results!$A$2:$B$77,2,FALSE)</f>
        <v>127</v>
      </c>
      <c r="AC15" s="45">
        <f>VLOOKUP(O15,Results!$A$2:$B$82,2,FALSE)</f>
        <v>139</v>
      </c>
      <c r="AD15" s="45">
        <f>VLOOKUP(S15,Results!$A$2:$B$79,2,FALSE)</f>
        <v>146</v>
      </c>
      <c r="AE15" s="88"/>
      <c r="AF15" s="95">
        <f>AA15+AB15+AC15+AD15-AE15</f>
        <v>412</v>
      </c>
      <c r="AG15" s="90">
        <v>7</v>
      </c>
    </row>
    <row r="16" spans="1:33" ht="22.5" customHeight="1">
      <c r="A16" s="35"/>
      <c r="B16" s="43">
        <v>700</v>
      </c>
      <c r="C16" s="44" t="s">
        <v>49</v>
      </c>
      <c r="D16" s="44" t="s">
        <v>58</v>
      </c>
      <c r="E16" s="100">
        <v>2</v>
      </c>
      <c r="F16" s="105"/>
      <c r="G16" s="128">
        <f>VLOOKUP(B16,Results!$D$2:$I$42,6,FALSE)</f>
        <v>0.0013796180555555556</v>
      </c>
      <c r="H16" s="129">
        <v>11</v>
      </c>
      <c r="I16" s="120"/>
      <c r="J16" s="121"/>
      <c r="K16" s="109">
        <f>VLOOKUP(B16,Results!$K$2:$M$46,2,FALSE)</f>
        <v>13</v>
      </c>
      <c r="L16" s="130" t="e">
        <f>VLOOKUP(B16,'[2]Results'!$K$3:$M$47,3,FALSE)</f>
        <v>#N/A</v>
      </c>
      <c r="M16" s="131">
        <f>VLOOKUP(B16,Results!$K$3:$P$45,6,FALSE)</f>
        <v>0.0013658912037037036</v>
      </c>
      <c r="N16" s="121"/>
      <c r="O16" s="109">
        <f>VLOOKUP(B16,Results!$R$3:$T$45,2,FALSE)</f>
        <v>5</v>
      </c>
      <c r="P16" s="130" t="e">
        <f>VLOOKUP(B16,'[2]Results'!$R$3:$T$45,3,FALSE)</f>
        <v>#N/A</v>
      </c>
      <c r="Q16" s="131">
        <f>VLOOKUP(B16,Results!$R$3:$W$53,6,FALSE)</f>
        <v>0.0013737962962962964</v>
      </c>
      <c r="R16" s="121"/>
      <c r="S16" s="109">
        <f>VLOOKUP(B16,Results!$Y$3:$AA$41,2,FALSE)</f>
        <v>10</v>
      </c>
      <c r="T16" s="130" t="e">
        <f>VLOOKUP(B16,'[2]Results'!$Y$3:$AA$53,3,FALSE)</f>
        <v>#N/A</v>
      </c>
      <c r="U16" s="131">
        <f>VLOOKUP(B16,Results!$Y$3:$AD$41,6,FALSE)</f>
        <v>0.0013587847222222222</v>
      </c>
      <c r="V16" s="124"/>
      <c r="W16" s="125"/>
      <c r="X16" s="126"/>
      <c r="Y16" s="120"/>
      <c r="Z16" s="127"/>
      <c r="AA16" s="43"/>
      <c r="AB16" s="45">
        <f>VLOOKUP(K16,Results!$A$2:$B$77,2,FALSE)</f>
        <v>108</v>
      </c>
      <c r="AC16" s="45">
        <f>VLOOKUP(O16,Results!$A$2:$B$82,2,FALSE)</f>
        <v>154</v>
      </c>
      <c r="AD16" s="45">
        <f>VLOOKUP(S16,Results!$A$2:$B$79,2,FALSE)</f>
        <v>122</v>
      </c>
      <c r="AE16" s="88"/>
      <c r="AF16" s="95">
        <f>AA16+AB16+AC16+AD16-AE16</f>
        <v>384</v>
      </c>
      <c r="AG16" s="90">
        <v>8</v>
      </c>
    </row>
    <row r="17" spans="1:33" ht="22.5" customHeight="1">
      <c r="A17" s="35"/>
      <c r="B17" s="43">
        <v>56</v>
      </c>
      <c r="C17" s="44" t="s">
        <v>44</v>
      </c>
      <c r="D17" s="44" t="s">
        <v>52</v>
      </c>
      <c r="E17" s="100">
        <v>2</v>
      </c>
      <c r="F17" s="104"/>
      <c r="G17" s="128">
        <f>VLOOKUP(B17,Results!$D$2:$I$42,6,FALSE)</f>
        <v>0.0013524305555555555</v>
      </c>
      <c r="H17" s="129">
        <v>8</v>
      </c>
      <c r="I17" s="120"/>
      <c r="J17" s="121"/>
      <c r="K17" s="109">
        <f>VLOOKUP(B17,Results!$K$2:$M$46,2,FALSE)</f>
        <v>11</v>
      </c>
      <c r="L17" s="130" t="e">
        <f>VLOOKUP(B17,'[2]Results'!$K$3:$M$47,3,FALSE)</f>
        <v>#N/A</v>
      </c>
      <c r="M17" s="131">
        <f>VLOOKUP(B17,Results!$K$3:$P$45,6,FALSE)</f>
        <v>0.0013497916666666667</v>
      </c>
      <c r="N17" s="121"/>
      <c r="O17" s="109">
        <f>VLOOKUP(B17,Results!$R$3:$T$45,2,FALSE)</f>
        <v>8</v>
      </c>
      <c r="P17" s="130" t="e">
        <f>VLOOKUP(B17,'[2]Results'!$R$3:$T$45,3,FALSE)</f>
        <v>#N/A</v>
      </c>
      <c r="Q17" s="131">
        <f>VLOOKUP(B17,Results!$R$3:$W$53,6,FALSE)</f>
        <v>0.0013563310185185186</v>
      </c>
      <c r="R17" s="121"/>
      <c r="S17" s="109">
        <f>VLOOKUP(B17,Results!$Y$3:$AA$41,2,FALSE)</f>
        <v>8</v>
      </c>
      <c r="T17" s="130" t="e">
        <f>VLOOKUP(B17,'[2]Results'!$Y$3:$AA$53,3,FALSE)</f>
        <v>#N/A</v>
      </c>
      <c r="U17" s="131">
        <f>VLOOKUP(B17,Results!$Y$3:$AD$41,6,FALSE)</f>
        <v>0.0013630208333333333</v>
      </c>
      <c r="V17" s="124"/>
      <c r="W17" s="125"/>
      <c r="X17" s="126"/>
      <c r="Y17" s="120"/>
      <c r="Z17" s="127"/>
      <c r="AA17" s="43"/>
      <c r="AB17" s="45">
        <f>VLOOKUP(K17,Results!$A$2:$B$77,2,FALSE)</f>
        <v>117</v>
      </c>
      <c r="AC17" s="45">
        <f>VLOOKUP(O17,Results!$A$2:$B$82,2,FALSE)</f>
        <v>133</v>
      </c>
      <c r="AD17" s="45">
        <f>VLOOKUP(S17,Results!$A$2:$B$79,2,FALSE)</f>
        <v>133</v>
      </c>
      <c r="AE17" s="88"/>
      <c r="AF17" s="95">
        <f>AA17+AB17+AC17+AD17-AE17</f>
        <v>383</v>
      </c>
      <c r="AG17" s="91">
        <v>9</v>
      </c>
    </row>
    <row r="18" spans="1:33" ht="22.5" customHeight="1">
      <c r="A18" s="35"/>
      <c r="B18" s="43">
        <v>46</v>
      </c>
      <c r="C18" s="44" t="s">
        <v>59</v>
      </c>
      <c r="D18" s="44" t="s">
        <v>60</v>
      </c>
      <c r="E18" s="100">
        <v>2</v>
      </c>
      <c r="F18" s="105" t="s">
        <v>12</v>
      </c>
      <c r="G18" s="138">
        <f>VLOOKUP(B18,Results!$D$2:$I$42,6,FALSE)</f>
        <v>0.0012342476851851852</v>
      </c>
      <c r="H18" s="139">
        <v>1</v>
      </c>
      <c r="I18" s="120"/>
      <c r="J18" s="121"/>
      <c r="K18" s="135">
        <f>VLOOKUP(B18,Results!$K$2:$M$46,2,FALSE)</f>
        <v>2</v>
      </c>
      <c r="L18" s="130">
        <f>VLOOKUP(B18,'[2]Results'!$K$3:$M$47,3,FALSE)</f>
        <v>2</v>
      </c>
      <c r="M18" s="140">
        <f>VLOOKUP(B18,Results!$K$3:$P$45,6,FALSE)</f>
        <v>0.0012295486111111112</v>
      </c>
      <c r="N18" s="121" t="e">
        <f>IF(M18="No Time",0,IF(M18=MIN(M$9:M$24),10,0))</f>
        <v>#N/A</v>
      </c>
      <c r="O18" s="135">
        <f>VLOOKUP(B18,Results!$R$3:$T$45,2,FALSE)</f>
        <v>2</v>
      </c>
      <c r="P18" s="130">
        <f>VLOOKUP(B18,'[2]Results'!$R$3:$T$45,3,FALSE)</f>
        <v>1</v>
      </c>
      <c r="Q18" s="131">
        <f>VLOOKUP(B18,Results!$R$3:$W$53,6,FALSE)</f>
        <v>0.0012322916666666667</v>
      </c>
      <c r="R18" s="121" t="e">
        <f>IF(Q18="No Time",0,IF(Q18=MIN(Q$9:Q$24),10,0))</f>
        <v>#N/A</v>
      </c>
      <c r="S18" s="109" t="str">
        <f>VLOOKUP(B18,Results!$Y$3:$AA$41,2,FALSE)</f>
        <v>DSQ</v>
      </c>
      <c r="T18" s="130" t="e">
        <f>VLOOKUP(B18,'[2]Results'!$Y$3:$AA$53,3,FALSE)</f>
        <v>#N/A</v>
      </c>
      <c r="U18" s="131">
        <f>VLOOKUP(B18,Results!$Y$3:$AD$41,6,FALSE)</f>
        <v>0.0012431018518518518</v>
      </c>
      <c r="V18" s="124" t="e">
        <f>IF(U18="No Time",0,IF(U18=MIN(U$9:U$24),10,0))</f>
        <v>#N/A</v>
      </c>
      <c r="W18" s="125"/>
      <c r="X18" s="126"/>
      <c r="Y18" s="120"/>
      <c r="Z18" s="127" t="s">
        <v>22</v>
      </c>
      <c r="AA18" s="43">
        <v>10</v>
      </c>
      <c r="AB18" s="45">
        <f>VLOOKUP(K18,Results!$A$2:$B$77,2,FALSE)</f>
        <v>185</v>
      </c>
      <c r="AC18" s="45">
        <f>VLOOKUP(O18,Results!$A$2:$B$82,2,FALSE)</f>
        <v>185</v>
      </c>
      <c r="AD18" s="45">
        <f>VLOOKUP(S18,Results!$A$2:$B$79,2,FALSE)</f>
        <v>0</v>
      </c>
      <c r="AE18" s="88"/>
      <c r="AF18" s="95">
        <f>AA18+AB18+AC18+AD18-AE18</f>
        <v>380</v>
      </c>
      <c r="AG18" s="91">
        <v>10</v>
      </c>
    </row>
    <row r="19" spans="1:33" ht="22.5" customHeight="1">
      <c r="A19" s="35"/>
      <c r="B19" s="43">
        <v>33</v>
      </c>
      <c r="C19" s="44" t="s">
        <v>46</v>
      </c>
      <c r="D19" s="44" t="s">
        <v>56</v>
      </c>
      <c r="E19" s="100">
        <v>2</v>
      </c>
      <c r="F19" s="104"/>
      <c r="G19" s="128">
        <f>VLOOKUP(B19,Results!$D$2:$I$42,6,FALSE)</f>
        <v>0.0013898495370370373</v>
      </c>
      <c r="H19" s="129">
        <v>12</v>
      </c>
      <c r="I19" s="120"/>
      <c r="J19" s="121"/>
      <c r="K19" s="109">
        <f>VLOOKUP(B19,Results!$K$2:$M$46,2,FALSE)</f>
        <v>10</v>
      </c>
      <c r="L19" s="130" t="e">
        <f>VLOOKUP(B19,'[2]Results'!$K$3:$M$47,3,FALSE)</f>
        <v>#N/A</v>
      </c>
      <c r="M19" s="131">
        <f>VLOOKUP(B19,Results!$K$3:$P$45,6,FALSE)</f>
        <v>0.0013536226851851851</v>
      </c>
      <c r="N19" s="121"/>
      <c r="O19" s="109">
        <f>VLOOKUP(B19,Results!$R$3:$T$45,2,FALSE)</f>
        <v>12</v>
      </c>
      <c r="P19" s="130" t="e">
        <f>VLOOKUP(B19,'[2]Results'!$R$3:$T$45,3,FALSE)</f>
        <v>#N/A</v>
      </c>
      <c r="Q19" s="131">
        <f>VLOOKUP(B19,Results!$R$3:$W$53,6,FALSE)</f>
        <v>0.0013794675925925925</v>
      </c>
      <c r="R19" s="121"/>
      <c r="S19" s="109">
        <f>VLOOKUP(B19,Results!$Y$3:$AA$41,2,FALSE)</f>
        <v>11</v>
      </c>
      <c r="T19" s="130" t="s">
        <v>23</v>
      </c>
      <c r="U19" s="131">
        <f>VLOOKUP(B19,Results!$Y$3:$AD$41,6,FALSE)</f>
        <v>0.0013755787037037037</v>
      </c>
      <c r="V19" s="124"/>
      <c r="W19" s="125"/>
      <c r="X19" s="126"/>
      <c r="Y19" s="120"/>
      <c r="Z19" s="127"/>
      <c r="AA19" s="43"/>
      <c r="AB19" s="45">
        <f>VLOOKUP(K19,Results!$A$2:$B$77,2,FALSE)</f>
        <v>122</v>
      </c>
      <c r="AC19" s="45">
        <f>VLOOKUP(O19,Results!$A$2:$B$82,2,FALSE)</f>
        <v>112</v>
      </c>
      <c r="AD19" s="45">
        <f>VLOOKUP(S19,Results!$A$2:$B$79,2,FALSE)</f>
        <v>117</v>
      </c>
      <c r="AE19" s="88"/>
      <c r="AF19" s="95">
        <f>AA19+AB19+AC19+AD19-AE19</f>
        <v>351</v>
      </c>
      <c r="AG19" s="92">
        <v>11</v>
      </c>
    </row>
    <row r="20" spans="1:33" ht="22.5" customHeight="1">
      <c r="A20" s="35"/>
      <c r="B20" s="43">
        <v>287</v>
      </c>
      <c r="C20" s="44" t="s">
        <v>48</v>
      </c>
      <c r="D20" s="44" t="s">
        <v>58</v>
      </c>
      <c r="E20" s="100">
        <v>2</v>
      </c>
      <c r="F20" s="105"/>
      <c r="G20" s="128">
        <f>VLOOKUP(B20,Results!$D$2:$I$42,6,FALSE)</f>
        <v>0.0013992361111111109</v>
      </c>
      <c r="H20" s="129">
        <v>13</v>
      </c>
      <c r="I20" s="120"/>
      <c r="J20" s="121"/>
      <c r="K20" s="109">
        <f>VLOOKUP(B20,Results!$K$2:$M$46,2,FALSE)</f>
        <v>14</v>
      </c>
      <c r="L20" s="130">
        <f>VLOOKUP(B20,'[2]Results'!$K$3:$M$47,3,FALSE)</f>
        <v>9</v>
      </c>
      <c r="M20" s="131">
        <f>VLOOKUP(B20,Results!$K$3:$P$45,6,FALSE)</f>
        <v>0.001358113425925926</v>
      </c>
      <c r="N20" s="121"/>
      <c r="O20" s="109">
        <f>VLOOKUP(B20,Results!$R$3:$T$45,2,FALSE)</f>
        <v>10</v>
      </c>
      <c r="P20" s="130">
        <f>VLOOKUP(B20,'[2]Results'!$R$3:$T$45,3,FALSE)</f>
        <v>9</v>
      </c>
      <c r="Q20" s="131">
        <f>VLOOKUP(B20,Results!$R$3:$W$53,6,FALSE)</f>
        <v>0.001373125</v>
      </c>
      <c r="R20" s="121"/>
      <c r="S20" s="109">
        <f>VLOOKUP(B20,Results!$Y$3:$AA$41,2,FALSE)</f>
        <v>12</v>
      </c>
      <c r="T20" s="130">
        <f>VLOOKUP(B20,'[2]Results'!$Y$3:$AA$53,3,FALSE)</f>
        <v>8</v>
      </c>
      <c r="U20" s="131">
        <f>VLOOKUP(B20,Results!$Y$3:$AD$41,6,FALSE)</f>
        <v>0.001384699074074074</v>
      </c>
      <c r="V20" s="124"/>
      <c r="W20" s="125"/>
      <c r="X20" s="126"/>
      <c r="Y20" s="120"/>
      <c r="Z20" s="127"/>
      <c r="AA20" s="43"/>
      <c r="AB20" s="45">
        <f>VLOOKUP(K20,Results!$A$2:$B$77,2,FALSE)</f>
        <v>104</v>
      </c>
      <c r="AC20" s="45">
        <f>VLOOKUP(O20,Results!$A$2:$B$82,2,FALSE)</f>
        <v>122</v>
      </c>
      <c r="AD20" s="45">
        <f>VLOOKUP(S20,Results!$A$2:$B$79,2,FALSE)</f>
        <v>112</v>
      </c>
      <c r="AE20" s="88"/>
      <c r="AF20" s="95">
        <f>AA20+AB20+AC20+AD20-AE20</f>
        <v>338</v>
      </c>
      <c r="AG20" s="91">
        <v>12</v>
      </c>
    </row>
    <row r="21" spans="1:33" ht="22.5" customHeight="1">
      <c r="A21" s="35"/>
      <c r="B21" s="43">
        <v>100</v>
      </c>
      <c r="C21" s="44" t="s">
        <v>50</v>
      </c>
      <c r="D21" s="44" t="s">
        <v>58</v>
      </c>
      <c r="E21" s="100">
        <v>2</v>
      </c>
      <c r="F21" s="104" t="s">
        <v>12</v>
      </c>
      <c r="G21" s="128">
        <f>VLOOKUP(B21,Results!$D$2:$I$42,6,FALSE)</f>
        <v>0.0013357060185185184</v>
      </c>
      <c r="H21" s="129">
        <v>5</v>
      </c>
      <c r="I21" s="120"/>
      <c r="J21" s="121"/>
      <c r="K21" s="109">
        <f>VLOOKUP(B21,Results!$K$2:$M$46,2,FALSE)</f>
        <v>12</v>
      </c>
      <c r="L21" s="130" t="e">
        <f>VLOOKUP(B21,'[2]Results'!$K$3:$M$47,3,FALSE)</f>
        <v>#N/A</v>
      </c>
      <c r="M21" s="131">
        <f>VLOOKUP(B21,Results!$K$3:$P$45,6,FALSE)</f>
        <v>0.001317800925925926</v>
      </c>
      <c r="N21" s="121"/>
      <c r="O21" s="109" t="str">
        <f>VLOOKUP(B21,Results!$R$3:$T$45,2,FALSE)</f>
        <v>DSQ</v>
      </c>
      <c r="P21" s="130" t="e">
        <f>VLOOKUP(B21,'[2]Results'!$R$3:$T$45,3,FALSE)</f>
        <v>#N/A</v>
      </c>
      <c r="Q21" s="131">
        <f>VLOOKUP(B21,Results!$R$3:$W$53,6,FALSE)</f>
        <v>0.001336076388888889</v>
      </c>
      <c r="R21" s="121"/>
      <c r="S21" s="109">
        <f>VLOOKUP(B21,Results!$Y$3:$AA$41,2,FALSE)</f>
        <v>9</v>
      </c>
      <c r="T21" s="130" t="e">
        <f>VLOOKUP(B21,'[2]Results'!$Y$3:$AA$53,3,FALSE)</f>
        <v>#N/A</v>
      </c>
      <c r="U21" s="131">
        <f>VLOOKUP(B21,Results!$Y$3:$AD$41,6,FALSE)</f>
        <v>0.0013561458333333333</v>
      </c>
      <c r="V21" s="124"/>
      <c r="W21" s="125"/>
      <c r="X21" s="126"/>
      <c r="Y21" s="120"/>
      <c r="Z21" s="127"/>
      <c r="AA21" s="43"/>
      <c r="AB21" s="45">
        <f>VLOOKUP(K21,Results!$A$2:$B$77,2,FALSE)</f>
        <v>112</v>
      </c>
      <c r="AC21" s="45">
        <f>VLOOKUP(O21,Results!$A$2:$B$82,2,FALSE)</f>
        <v>0</v>
      </c>
      <c r="AD21" s="45">
        <f>VLOOKUP(S21,Results!$A$2:$B$79,2,FALSE)</f>
        <v>127</v>
      </c>
      <c r="AE21" s="88"/>
      <c r="AF21" s="95">
        <f>AA21+AB21+AC21+AD21-AE21</f>
        <v>239</v>
      </c>
      <c r="AG21" s="91">
        <v>13</v>
      </c>
    </row>
    <row r="22" spans="1:33" ht="22.5" customHeight="1">
      <c r="A22" s="35"/>
      <c r="B22" s="43">
        <v>666</v>
      </c>
      <c r="C22" s="44" t="s">
        <v>39</v>
      </c>
      <c r="D22" s="44" t="s">
        <v>51</v>
      </c>
      <c r="E22" s="100">
        <v>2</v>
      </c>
      <c r="F22" s="105"/>
      <c r="G22" s="128">
        <f>VLOOKUP(B22,Results!$D$2:$I$42,6,FALSE)</f>
        <v>0.0012601851851851851</v>
      </c>
      <c r="H22" s="134">
        <v>2</v>
      </c>
      <c r="I22" s="120"/>
      <c r="J22" s="121"/>
      <c r="K22" s="133">
        <f>VLOOKUP(B22,Results!$K$2:$M$46,2,FALSE)</f>
        <v>1</v>
      </c>
      <c r="L22" s="130"/>
      <c r="M22" s="131">
        <f>VLOOKUP(B22,Results!$K$3:$P$45,6,FALSE)</f>
        <v>0.0012431712962962963</v>
      </c>
      <c r="N22" s="121"/>
      <c r="O22" s="109" t="str">
        <f>VLOOKUP(B22,Results!$R$3:$T$45,2,FALSE)</f>
        <v>DNF</v>
      </c>
      <c r="P22" s="130"/>
      <c r="Q22" s="131">
        <f>VLOOKUP(B22,Results!$R$3:$W$53,6,FALSE)</f>
        <v>0.0012725578703703703</v>
      </c>
      <c r="R22" s="121"/>
      <c r="S22" s="109" t="str">
        <f>VLOOKUP(B22,Results!$Y$3:$AA$41,2,FALSE)</f>
        <v>DNS</v>
      </c>
      <c r="T22" s="130"/>
      <c r="U22" s="131" t="str">
        <f>VLOOKUP(B22,Results!$Y$3:$AD$41,6,FALSE)</f>
        <v>-</v>
      </c>
      <c r="V22" s="124"/>
      <c r="W22" s="125"/>
      <c r="X22" s="126"/>
      <c r="Y22" s="120"/>
      <c r="Z22" s="127"/>
      <c r="AA22" s="43"/>
      <c r="AB22" s="45">
        <f>VLOOKUP(K22,Results!$A$2:$B$77,2,FALSE)</f>
        <v>200</v>
      </c>
      <c r="AC22" s="45">
        <f>VLOOKUP(O22,Results!$A$2:$B$82,2,FALSE)</f>
        <v>0</v>
      </c>
      <c r="AD22" s="45">
        <f>VLOOKUP(S22,Results!$A$2:$B$79,2,FALSE)</f>
        <v>0</v>
      </c>
      <c r="AE22" s="88"/>
      <c r="AF22" s="95">
        <f>AA22+AB22+AC22+AD22-AE22</f>
        <v>200</v>
      </c>
      <c r="AG22" s="91">
        <v>14</v>
      </c>
    </row>
    <row r="23" spans="1:33" ht="22.5" customHeight="1">
      <c r="A23" s="35"/>
      <c r="B23" s="43">
        <v>187</v>
      </c>
      <c r="C23" s="44" t="s">
        <v>47</v>
      </c>
      <c r="D23" s="44" t="s">
        <v>58</v>
      </c>
      <c r="E23" s="100">
        <v>2</v>
      </c>
      <c r="F23" s="104"/>
      <c r="G23" s="128" t="s">
        <v>145</v>
      </c>
      <c r="H23" s="129" t="s">
        <v>98</v>
      </c>
      <c r="I23" s="120"/>
      <c r="J23" s="121"/>
      <c r="K23" s="109" t="str">
        <f>VLOOKUP(B23,Results!$K$2:$M$46,2,FALSE)</f>
        <v>DNS</v>
      </c>
      <c r="L23" s="130">
        <f>VLOOKUP(B23,'[2]Results'!$K$3:$M$47,3,FALSE)</f>
        <v>12</v>
      </c>
      <c r="M23" s="131">
        <f>VLOOKUP(B23,Results!$K$3:$P$45,6,FALSE)</f>
        <v>0</v>
      </c>
      <c r="N23" s="121" t="e">
        <f>IF(M23="No Time",0,IF(M23=MIN(M$9:M$24),10,0))</f>
        <v>#N/A</v>
      </c>
      <c r="O23" s="109" t="str">
        <f>VLOOKUP(B23,Results!$R$3:$T$45,2,FALSE)</f>
        <v>DNS</v>
      </c>
      <c r="P23" s="130">
        <f>VLOOKUP(B23,'[2]Results'!$R$3:$T$45,3,FALSE)</f>
        <v>11</v>
      </c>
      <c r="Q23" s="131">
        <f>VLOOKUP(B23,Results!$R$3:$W$53,6,FALSE)</f>
        <v>0</v>
      </c>
      <c r="R23" s="121" t="e">
        <f>IF(Q23="No Time",0,IF(Q23=MIN(Q$9:Q$24),10,0))</f>
        <v>#N/A</v>
      </c>
      <c r="S23" s="109" t="str">
        <f>VLOOKUP(B23,Results!$Y$3:$AA$41,2,FALSE)</f>
        <v>DNS</v>
      </c>
      <c r="T23" s="130">
        <f>VLOOKUP(B23,'[2]Results'!$Y$3:$AA$53,3,FALSE)</f>
        <v>10</v>
      </c>
      <c r="U23" s="131">
        <f>VLOOKUP(B23,Results!$Y$3:$AD$41,6,FALSE)</f>
        <v>0</v>
      </c>
      <c r="V23" s="124" t="e">
        <f>IF(U23="No Time",0,IF(U23=MIN(U$9:U$24),10,0))</f>
        <v>#N/A</v>
      </c>
      <c r="W23" s="125"/>
      <c r="X23" s="126"/>
      <c r="Y23" s="120"/>
      <c r="Z23" s="127" t="s">
        <v>22</v>
      </c>
      <c r="AA23" s="43"/>
      <c r="AB23" s="45">
        <f>VLOOKUP(K23,Results!$A$2:$B$77,2,FALSE)</f>
        <v>0</v>
      </c>
      <c r="AC23" s="45">
        <f>VLOOKUP(O23,Results!$A$2:$B$82,2,FALSE)</f>
        <v>0</v>
      </c>
      <c r="AD23" s="45">
        <f>VLOOKUP(S23,Results!$A$2:$B$79,2,FALSE)</f>
        <v>0</v>
      </c>
      <c r="AE23" s="88"/>
      <c r="AF23" s="95">
        <f>AA23+AB23+AC23+AD23-AE23</f>
        <v>0</v>
      </c>
      <c r="AG23" s="91">
        <v>15</v>
      </c>
    </row>
    <row r="24" spans="1:33" ht="22.5" customHeight="1" hidden="1" thickBot="1">
      <c r="A24" s="35"/>
      <c r="B24" s="46">
        <v>71</v>
      </c>
      <c r="C24" s="47" t="s">
        <v>40</v>
      </c>
      <c r="D24" s="47" t="s">
        <v>51</v>
      </c>
      <c r="E24" s="101">
        <v>2</v>
      </c>
      <c r="F24" s="106"/>
      <c r="G24" s="107" t="e">
        <f>VLOOKUP(B24,Results!$D$2:$I$42,6,FALSE)</f>
        <v>#N/A</v>
      </c>
      <c r="H24" s="84">
        <v>2</v>
      </c>
      <c r="I24" s="75"/>
      <c r="J24" s="76"/>
      <c r="K24" s="99" t="e">
        <f>VLOOKUP(B24,Results!$K$2:$M$46,2,FALSE)</f>
        <v>#N/A</v>
      </c>
      <c r="L24" s="80">
        <f>VLOOKUP(B24,'[2]Results'!$K$3:$M$47,3,FALSE)</f>
        <v>1</v>
      </c>
      <c r="M24" s="98" t="e">
        <f>VLOOKUP(B24,Results!$K$3:$P$45,6,FALSE)</f>
        <v>#N/A</v>
      </c>
      <c r="N24" s="76"/>
      <c r="O24" s="97" t="e">
        <f>VLOOKUP(B24,Results!$R$3:$T$45,2,FALSE)</f>
        <v>#N/A</v>
      </c>
      <c r="P24" s="80">
        <f>VLOOKUP(B24,'[2]Results'!$R$3:$T$45,3,FALSE)</f>
        <v>12</v>
      </c>
      <c r="Q24" s="98" t="e">
        <f>VLOOKUP(B24,Results!$R$3:$W$53,6,FALSE)</f>
        <v>#N/A</v>
      </c>
      <c r="R24" s="76"/>
      <c r="S24" s="97" t="e">
        <f>VLOOKUP(B24,Results!$Y$3:$AA$41,2,FALSE)</f>
        <v>#N/A</v>
      </c>
      <c r="T24" s="80">
        <f>VLOOKUP(B24,'[2]Results'!$Y$3:$AA$53,3,FALSE)</f>
        <v>1</v>
      </c>
      <c r="U24" s="48" t="e">
        <f>VLOOKUP(B24,Results!$Y$3:$AC$41,6,FALSE)</f>
        <v>#N/A</v>
      </c>
      <c r="V24" s="39"/>
      <c r="W24" s="15"/>
      <c r="X24" s="40"/>
      <c r="Y24" s="38"/>
      <c r="Z24" s="41"/>
      <c r="AA24" s="49"/>
      <c r="AB24" s="50" t="e">
        <f>VLOOKUP(K24,Results!$A$2:$B$77,2,FALSE)</f>
        <v>#N/A</v>
      </c>
      <c r="AC24" s="85" t="e">
        <f>VLOOKUP(O24,Results!$A$2:$B$82,2,FALSE)</f>
        <v>#N/A</v>
      </c>
      <c r="AD24" s="86" t="e">
        <f>VLOOKUP(S24,Results!$A$2:$B$79,2,FALSE)</f>
        <v>#N/A</v>
      </c>
      <c r="AE24" s="89"/>
      <c r="AF24" s="96" t="e">
        <f>AA24+AB24+AC24+AD24-AE24</f>
        <v>#N/A</v>
      </c>
      <c r="AG24" s="93">
        <v>18</v>
      </c>
    </row>
    <row r="25" spans="8:28" ht="15" customHeight="1">
      <c r="H25" s="51"/>
      <c r="I25" s="51"/>
      <c r="AA25" s="52"/>
      <c r="AB25" s="52"/>
    </row>
    <row r="26" spans="4:35" ht="18">
      <c r="D26" s="53" t="s">
        <v>24</v>
      </c>
      <c r="L26" s="54"/>
      <c r="M26" s="55"/>
      <c r="N26" s="55"/>
      <c r="P26" s="54"/>
      <c r="Q26" s="55"/>
      <c r="R26" s="55"/>
      <c r="T26" s="56"/>
      <c r="U26" s="57" t="s">
        <v>25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8"/>
      <c r="AH26" s="59"/>
      <c r="AI26" s="59"/>
    </row>
    <row r="27" spans="12:36" ht="18">
      <c r="L27" s="60"/>
      <c r="M27" s="61"/>
      <c r="N27" s="61"/>
      <c r="P27" s="60"/>
      <c r="Q27" s="61"/>
      <c r="R27" s="61"/>
      <c r="T27" s="62"/>
      <c r="U27" s="57" t="s">
        <v>55</v>
      </c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8"/>
      <c r="AH27" s="59"/>
      <c r="AI27" s="59"/>
      <c r="AJ27" s="59"/>
    </row>
    <row r="28" spans="1:32" ht="15" customHeight="1">
      <c r="A28" s="63"/>
      <c r="Z28" s="63"/>
      <c r="AA28" s="63"/>
      <c r="AB28" s="63"/>
      <c r="AC28" s="63"/>
      <c r="AD28" s="63"/>
      <c r="AE28" s="63"/>
      <c r="AF28" s="63"/>
    </row>
    <row r="29" spans="1:32" ht="6" customHeight="1">
      <c r="A29" s="63"/>
      <c r="Z29" s="63"/>
      <c r="AA29" s="63"/>
      <c r="AB29" s="63"/>
      <c r="AC29" s="63"/>
      <c r="AD29" s="63"/>
      <c r="AE29" s="63"/>
      <c r="AF29" s="63"/>
    </row>
    <row r="30" ht="18">
      <c r="D30" s="63" t="s">
        <v>26</v>
      </c>
    </row>
    <row r="31" ht="6" customHeight="1">
      <c r="B31" s="64"/>
    </row>
    <row r="32" ht="6" customHeight="1">
      <c r="B32" s="64"/>
    </row>
    <row r="33" spans="7:23" ht="12.75">
      <c r="G33" s="65" t="e">
        <f>MIN(G9:G24)</f>
        <v>#N/A</v>
      </c>
      <c r="M33" s="65" t="e">
        <f>MIN(M9:M24)</f>
        <v>#N/A</v>
      </c>
      <c r="Q33" s="65" t="e">
        <f>MIN(Q9:Q24)</f>
        <v>#N/A</v>
      </c>
      <c r="U33" s="65" t="e">
        <f>MIN(U9:U24)</f>
        <v>#N/A</v>
      </c>
      <c r="W33" s="65">
        <f>MIN(W9:W24)</f>
        <v>0</v>
      </c>
    </row>
    <row r="34" spans="2:3" ht="15.75">
      <c r="B34" s="66"/>
      <c r="C34" s="67"/>
    </row>
    <row r="35" spans="2:3" ht="15.75">
      <c r="B35" s="68"/>
      <c r="C35" s="68"/>
    </row>
    <row r="36" spans="2:21" ht="15.75">
      <c r="B36" s="68"/>
      <c r="C36" s="68"/>
      <c r="G36" s="69"/>
      <c r="M36" s="69"/>
      <c r="U36" s="69"/>
    </row>
    <row r="37" spans="2:21" ht="15.75">
      <c r="B37" s="68"/>
      <c r="C37" s="68"/>
      <c r="G37" s="69"/>
      <c r="M37" s="69"/>
      <c r="U37" s="69"/>
    </row>
    <row r="38" spans="2:21" ht="15.75">
      <c r="B38" s="68"/>
      <c r="C38" s="68"/>
      <c r="G38" s="69"/>
      <c r="M38" s="69"/>
      <c r="U38" s="69"/>
    </row>
    <row r="39" spans="2:21" ht="15.75">
      <c r="B39" s="68"/>
      <c r="C39" s="68"/>
      <c r="G39" s="69"/>
      <c r="M39" s="69"/>
      <c r="U39" s="69"/>
    </row>
    <row r="40" spans="2:21" ht="15.75">
      <c r="B40" s="68"/>
      <c r="C40" s="68"/>
      <c r="G40" s="69"/>
      <c r="M40" s="69"/>
      <c r="U40" s="69"/>
    </row>
    <row r="41" spans="2:21" ht="15.75">
      <c r="B41" s="68"/>
      <c r="C41" s="68"/>
      <c r="G41" s="69"/>
      <c r="M41" s="69"/>
      <c r="U41" s="69"/>
    </row>
    <row r="42" spans="2:21" ht="15.75">
      <c r="B42" s="68"/>
      <c r="C42" s="68"/>
      <c r="G42" s="69"/>
      <c r="M42" s="69"/>
      <c r="U42" s="69"/>
    </row>
    <row r="43" spans="2:21" ht="15.75">
      <c r="B43" s="68"/>
      <c r="C43" s="68"/>
      <c r="G43" s="69"/>
      <c r="M43" s="69"/>
      <c r="U43" s="69"/>
    </row>
    <row r="44" spans="2:21" ht="15.75">
      <c r="B44" s="68"/>
      <c r="C44" s="68"/>
      <c r="G44" s="69"/>
      <c r="M44" s="69"/>
      <c r="U44" s="69"/>
    </row>
    <row r="45" spans="2:21" ht="15.75">
      <c r="B45" s="68"/>
      <c r="C45" s="68"/>
      <c r="G45" s="69"/>
      <c r="M45" s="69"/>
      <c r="U45" s="69"/>
    </row>
    <row r="46" spans="2:21" ht="15.75">
      <c r="B46" s="68"/>
      <c r="C46" s="68"/>
      <c r="G46" s="69"/>
      <c r="M46" s="69"/>
      <c r="U46" s="69"/>
    </row>
    <row r="47" spans="2:21" ht="15.75">
      <c r="B47" s="68"/>
      <c r="C47" s="68"/>
      <c r="G47" s="69"/>
      <c r="M47" s="69"/>
      <c r="U47" s="69"/>
    </row>
    <row r="48" spans="2:21" ht="15.75">
      <c r="B48" s="68"/>
      <c r="C48" s="68"/>
      <c r="G48" s="69"/>
      <c r="M48" s="69"/>
      <c r="U48" s="69"/>
    </row>
    <row r="49" spans="2:21" ht="15.75">
      <c r="B49" s="68"/>
      <c r="C49" s="68"/>
      <c r="G49" s="69"/>
      <c r="M49" s="69"/>
      <c r="U49" s="69"/>
    </row>
    <row r="50" spans="2:21" ht="15.75">
      <c r="B50" s="68"/>
      <c r="C50" s="68"/>
      <c r="G50" s="69"/>
      <c r="M50" s="69"/>
      <c r="U50" s="69"/>
    </row>
    <row r="51" spans="2:21" ht="15.75">
      <c r="B51" s="68"/>
      <c r="C51" s="68"/>
      <c r="G51" s="69"/>
      <c r="M51" s="69"/>
      <c r="U51" s="69"/>
    </row>
    <row r="52" spans="2:21" ht="15.75">
      <c r="B52" s="68"/>
      <c r="C52" s="68"/>
      <c r="G52" s="69"/>
      <c r="M52" s="69"/>
      <c r="U52" s="69"/>
    </row>
    <row r="53" spans="2:21" ht="15.75">
      <c r="B53" s="68"/>
      <c r="C53" s="68"/>
      <c r="G53" s="69"/>
      <c r="M53" s="69"/>
      <c r="U53" s="69"/>
    </row>
    <row r="54" spans="2:21" ht="15.75">
      <c r="B54" s="68"/>
      <c r="C54" s="68"/>
      <c r="G54" s="69"/>
      <c r="M54" s="69"/>
      <c r="U54" s="69"/>
    </row>
    <row r="55" spans="2:21" ht="15.75">
      <c r="B55" s="68"/>
      <c r="C55" s="68"/>
      <c r="G55" s="69"/>
      <c r="M55" s="69"/>
      <c r="U55" s="69"/>
    </row>
    <row r="56" spans="2:21" ht="15.75">
      <c r="B56" s="68"/>
      <c r="C56" s="68"/>
      <c r="G56" s="69"/>
      <c r="M56" s="69"/>
      <c r="U56" s="69"/>
    </row>
    <row r="57" spans="2:21" ht="15.75">
      <c r="B57" s="68"/>
      <c r="C57" s="68"/>
      <c r="G57" s="69"/>
      <c r="M57" s="69"/>
      <c r="U57" s="69"/>
    </row>
    <row r="58" spans="2:21" ht="15.75">
      <c r="B58" s="68"/>
      <c r="C58" s="68"/>
      <c r="G58" s="69"/>
      <c r="M58" s="69"/>
      <c r="U58" s="69"/>
    </row>
    <row r="59" spans="2:21" ht="15.75">
      <c r="B59" s="68"/>
      <c r="C59" s="68"/>
      <c r="G59" s="69"/>
      <c r="M59" s="69"/>
      <c r="U59" s="69"/>
    </row>
    <row r="60" spans="2:21" ht="15.75">
      <c r="B60" s="68"/>
      <c r="C60" s="68"/>
      <c r="G60" s="69"/>
      <c r="M60" s="69"/>
      <c r="U60" s="69"/>
    </row>
    <row r="61" spans="2:21" ht="15.75">
      <c r="B61" s="68"/>
      <c r="C61" s="68"/>
      <c r="G61" s="69"/>
      <c r="M61" s="69"/>
      <c r="U61" s="69"/>
    </row>
    <row r="62" spans="2:21" ht="15.75">
      <c r="B62" s="68"/>
      <c r="C62" s="68"/>
      <c r="G62" s="69"/>
      <c r="M62" s="69"/>
      <c r="U62" s="69"/>
    </row>
    <row r="63" spans="2:13" ht="15.75">
      <c r="B63" s="68"/>
      <c r="C63" s="68"/>
      <c r="G63" s="69"/>
      <c r="M63" s="69"/>
    </row>
    <row r="64" spans="2:21" ht="15.75">
      <c r="B64" s="68"/>
      <c r="C64" s="68"/>
      <c r="G64" s="69"/>
      <c r="M64" s="69"/>
      <c r="U64" s="69"/>
    </row>
    <row r="65" spans="2:21" ht="15.75">
      <c r="B65" s="68"/>
      <c r="C65" s="68"/>
      <c r="G65" s="69"/>
      <c r="M65" s="69"/>
      <c r="U65" s="69"/>
    </row>
    <row r="66" spans="2:21" ht="15.75">
      <c r="B66" s="68"/>
      <c r="C66" s="68"/>
      <c r="G66" s="69"/>
      <c r="M66" s="69"/>
      <c r="U66" s="69"/>
    </row>
    <row r="67" spans="2:21" ht="15.75">
      <c r="B67" s="68"/>
      <c r="C67" s="68"/>
      <c r="G67" s="69"/>
      <c r="M67" s="69"/>
      <c r="U67" s="69"/>
    </row>
    <row r="68" spans="2:21" ht="15.75">
      <c r="B68" s="68"/>
      <c r="C68" s="68"/>
      <c r="G68" s="69"/>
      <c r="M68" s="69"/>
      <c r="U68" s="69"/>
    </row>
    <row r="69" spans="2:21" ht="15.75">
      <c r="B69" s="68"/>
      <c r="C69" s="68"/>
      <c r="G69" s="69"/>
      <c r="M69" s="69"/>
      <c r="U69" s="69"/>
    </row>
    <row r="70" spans="2:21" ht="15.75">
      <c r="B70" s="68"/>
      <c r="C70" s="68"/>
      <c r="G70" s="69"/>
      <c r="M70" s="69"/>
      <c r="U70" s="69"/>
    </row>
    <row r="71" spans="2:13" ht="15.75">
      <c r="B71" s="68"/>
      <c r="C71" s="68"/>
      <c r="G71" s="69"/>
      <c r="M71" s="69"/>
    </row>
    <row r="72" spans="2:13" ht="15.75">
      <c r="B72" s="68"/>
      <c r="C72" s="68"/>
      <c r="G72" s="69"/>
      <c r="M72" s="69"/>
    </row>
    <row r="73" spans="2:7" ht="15.75">
      <c r="B73" s="68"/>
      <c r="C73" s="68"/>
      <c r="G73" s="69"/>
    </row>
    <row r="74" spans="2:7" ht="15.75">
      <c r="B74" s="68"/>
      <c r="C74" s="68"/>
      <c r="G74" s="69"/>
    </row>
    <row r="75" spans="2:7" ht="15.75">
      <c r="B75" s="68"/>
      <c r="C75" s="68"/>
      <c r="G75" s="69"/>
    </row>
    <row r="76" spans="2:3" ht="15.75">
      <c r="B76" s="68"/>
      <c r="C76" s="68"/>
    </row>
    <row r="77" spans="2:3" ht="15.75">
      <c r="B77" s="68"/>
      <c r="C77" s="68"/>
    </row>
    <row r="78" spans="2:3" ht="15.75">
      <c r="B78" s="68"/>
      <c r="C78" s="68"/>
    </row>
    <row r="79" spans="2:3" ht="15.75">
      <c r="B79" s="68"/>
      <c r="C79" s="68"/>
    </row>
    <row r="80" spans="2:3" ht="15.75">
      <c r="B80" s="68"/>
      <c r="C80" s="68"/>
    </row>
  </sheetData>
  <sheetProtection/>
  <mergeCells count="8">
    <mergeCell ref="B2:AG2"/>
    <mergeCell ref="B3:AG3"/>
    <mergeCell ref="B4:AG4"/>
    <mergeCell ref="B5:AG5"/>
    <mergeCell ref="G7:H7"/>
    <mergeCell ref="K7:M7"/>
    <mergeCell ref="O7:Q7"/>
    <mergeCell ref="S7:U7"/>
  </mergeCells>
  <printOptions horizontalCentered="1"/>
  <pageMargins left="0.11811023622047245" right="0.11811023622047245" top="0.35433070866141736" bottom="0.2755905511811024" header="0.31496062992125984" footer="0.2362204724409449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Q1">
      <selection activeCell="Z17" sqref="Z17"/>
    </sheetView>
  </sheetViews>
  <sheetFormatPr defaultColWidth="9.140625" defaultRowHeight="12.75"/>
  <cols>
    <col min="1" max="1" width="10.8515625" style="1" customWidth="1"/>
    <col min="2" max="2" width="12.140625" style="1" customWidth="1"/>
    <col min="3" max="3" width="3.57421875" style="70" customWidth="1"/>
    <col min="4" max="4" width="6.28125" style="1" customWidth="1"/>
    <col min="5" max="5" width="5.140625" style="1" customWidth="1"/>
    <col min="6" max="6" width="9.140625" style="1" customWidth="1"/>
    <col min="7" max="7" width="23.00390625" style="1" customWidth="1"/>
    <col min="8" max="8" width="6.140625" style="1" customWidth="1"/>
    <col min="9" max="9" width="9.140625" style="1" customWidth="1"/>
    <col min="10" max="10" width="3.57421875" style="1" customWidth="1"/>
    <col min="11" max="11" width="6.8515625" style="0" customWidth="1"/>
    <col min="12" max="12" width="5.140625" style="0" customWidth="1"/>
    <col min="13" max="13" width="8.57421875" style="1" customWidth="1"/>
    <col min="14" max="14" width="22.00390625" style="0" customWidth="1"/>
    <col min="15" max="15" width="5.8515625" style="1" customWidth="1"/>
    <col min="17" max="17" width="8.00390625" style="1" customWidth="1"/>
    <col min="18" max="18" width="9.140625" style="1" customWidth="1"/>
    <col min="19" max="19" width="4.8515625" style="1" customWidth="1"/>
    <col min="20" max="20" width="8.421875" style="1" customWidth="1"/>
    <col min="21" max="21" width="23.8515625" style="0" customWidth="1"/>
    <col min="22" max="22" width="7.00390625" style="1" customWidth="1"/>
    <col min="24" max="24" width="3.57421875" style="1" customWidth="1"/>
    <col min="25" max="25" width="7.00390625" style="1" customWidth="1"/>
    <col min="26" max="26" width="5.28125" style="1" customWidth="1"/>
    <col min="27" max="27" width="8.140625" style="1" customWidth="1"/>
    <col min="28" max="28" width="22.8515625" style="0" customWidth="1"/>
    <col min="29" max="16384" width="9.140625" style="1" customWidth="1"/>
  </cols>
  <sheetData>
    <row r="1" spans="1:28" ht="15.75">
      <c r="A1" s="68" t="s">
        <v>27</v>
      </c>
      <c r="B1" s="68" t="s">
        <v>28</v>
      </c>
      <c r="G1" s="1" t="s">
        <v>29</v>
      </c>
      <c r="N1" t="s">
        <v>30</v>
      </c>
      <c r="U1" t="s">
        <v>31</v>
      </c>
      <c r="AB1" t="s">
        <v>32</v>
      </c>
    </row>
    <row r="2" spans="1:30" ht="15.75">
      <c r="A2" s="68">
        <v>1</v>
      </c>
      <c r="B2" s="68">
        <v>200</v>
      </c>
      <c r="D2" t="s">
        <v>9</v>
      </c>
      <c r="E2" t="s">
        <v>33</v>
      </c>
      <c r="F2"/>
      <c r="G2" t="s">
        <v>37</v>
      </c>
      <c r="H2"/>
      <c r="I2" t="s">
        <v>38</v>
      </c>
      <c r="J2" s="71"/>
      <c r="K2" t="s">
        <v>9</v>
      </c>
      <c r="L2" t="s">
        <v>33</v>
      </c>
      <c r="M2"/>
      <c r="N2" t="s">
        <v>37</v>
      </c>
      <c r="O2" t="s">
        <v>54</v>
      </c>
      <c r="P2" t="s">
        <v>38</v>
      </c>
      <c r="Q2"/>
      <c r="R2" t="s">
        <v>96</v>
      </c>
      <c r="S2" t="s">
        <v>97</v>
      </c>
      <c r="T2"/>
      <c r="U2" t="s">
        <v>79</v>
      </c>
      <c r="V2" t="s">
        <v>54</v>
      </c>
      <c r="W2" t="s">
        <v>82</v>
      </c>
      <c r="Y2" t="s">
        <v>96</v>
      </c>
      <c r="Z2" t="s">
        <v>97</v>
      </c>
      <c r="AA2"/>
      <c r="AB2" t="s">
        <v>79</v>
      </c>
      <c r="AC2" t="s">
        <v>80</v>
      </c>
      <c r="AD2" t="s">
        <v>82</v>
      </c>
    </row>
    <row r="3" spans="1:30" ht="15.75">
      <c r="A3" s="68">
        <v>2</v>
      </c>
      <c r="B3" s="68">
        <v>185</v>
      </c>
      <c r="D3">
        <v>46</v>
      </c>
      <c r="E3">
        <v>1</v>
      </c>
      <c r="F3"/>
      <c r="G3" t="s">
        <v>131</v>
      </c>
      <c r="H3"/>
      <c r="I3" s="69">
        <v>0.0012342476851851852</v>
      </c>
      <c r="J3" s="71"/>
      <c r="K3">
        <v>666</v>
      </c>
      <c r="L3">
        <v>1</v>
      </c>
      <c r="N3" t="s">
        <v>132</v>
      </c>
      <c r="O3"/>
      <c r="P3" s="69">
        <v>0.0012431712962962963</v>
      </c>
      <c r="Q3"/>
      <c r="R3">
        <v>45</v>
      </c>
      <c r="S3">
        <v>1</v>
      </c>
      <c r="U3" t="s">
        <v>144</v>
      </c>
      <c r="V3"/>
      <c r="W3" s="69">
        <v>0.001251574074074074</v>
      </c>
      <c r="Y3">
        <v>46</v>
      </c>
      <c r="Z3" t="s">
        <v>35</v>
      </c>
      <c r="AA3"/>
      <c r="AB3" t="s">
        <v>131</v>
      </c>
      <c r="AC3"/>
      <c r="AD3" s="69">
        <v>0.0012431018518518518</v>
      </c>
    </row>
    <row r="4" spans="1:30" ht="15.75">
      <c r="A4" s="68">
        <v>3</v>
      </c>
      <c r="B4" s="68">
        <v>173</v>
      </c>
      <c r="D4">
        <v>666</v>
      </c>
      <c r="E4">
        <v>2</v>
      </c>
      <c r="F4"/>
      <c r="G4" t="s">
        <v>132</v>
      </c>
      <c r="H4"/>
      <c r="I4" s="69">
        <v>0.0012601851851851851</v>
      </c>
      <c r="J4" s="71"/>
      <c r="K4">
        <v>46</v>
      </c>
      <c r="L4">
        <v>2</v>
      </c>
      <c r="N4" t="s">
        <v>131</v>
      </c>
      <c r="O4"/>
      <c r="P4" s="69">
        <v>0.0012295486111111112</v>
      </c>
      <c r="Q4"/>
      <c r="R4">
        <v>46</v>
      </c>
      <c r="S4">
        <v>2</v>
      </c>
      <c r="U4" t="s">
        <v>131</v>
      </c>
      <c r="V4"/>
      <c r="W4" s="69">
        <v>0.0012322916666666667</v>
      </c>
      <c r="Y4">
        <v>45</v>
      </c>
      <c r="Z4">
        <v>1</v>
      </c>
      <c r="AA4"/>
      <c r="AB4" t="s">
        <v>144</v>
      </c>
      <c r="AC4"/>
      <c r="AD4" s="69">
        <v>0.0012632754629629628</v>
      </c>
    </row>
    <row r="5" spans="1:30" ht="15.75">
      <c r="A5" s="68">
        <v>4</v>
      </c>
      <c r="B5" s="68">
        <v>163</v>
      </c>
      <c r="D5">
        <v>354</v>
      </c>
      <c r="E5">
        <v>3</v>
      </c>
      <c r="F5"/>
      <c r="G5" t="s">
        <v>133</v>
      </c>
      <c r="H5"/>
      <c r="I5" s="69">
        <v>0.0012911574074074073</v>
      </c>
      <c r="J5" s="71"/>
      <c r="K5">
        <v>45</v>
      </c>
      <c r="L5">
        <v>3</v>
      </c>
      <c r="N5" t="s">
        <v>144</v>
      </c>
      <c r="O5"/>
      <c r="P5" s="69">
        <v>0.001273425925925926</v>
      </c>
      <c r="Q5"/>
      <c r="R5">
        <v>190</v>
      </c>
      <c r="S5">
        <v>3</v>
      </c>
      <c r="U5" t="s">
        <v>140</v>
      </c>
      <c r="V5"/>
      <c r="W5" s="69">
        <v>0.0013424768518518519</v>
      </c>
      <c r="Y5">
        <v>354</v>
      </c>
      <c r="Z5">
        <v>2</v>
      </c>
      <c r="AA5"/>
      <c r="AB5" t="s">
        <v>133</v>
      </c>
      <c r="AC5"/>
      <c r="AD5" s="69">
        <v>0.0012983449074074076</v>
      </c>
    </row>
    <row r="6" spans="1:30" ht="15.75">
      <c r="A6" s="68">
        <v>5</v>
      </c>
      <c r="B6" s="68">
        <v>154</v>
      </c>
      <c r="D6">
        <v>5</v>
      </c>
      <c r="E6">
        <v>4</v>
      </c>
      <c r="F6"/>
      <c r="G6" t="s">
        <v>134</v>
      </c>
      <c r="H6"/>
      <c r="I6" s="69">
        <v>0.0012948495370370373</v>
      </c>
      <c r="J6" s="71"/>
      <c r="K6">
        <v>354</v>
      </c>
      <c r="L6">
        <v>4</v>
      </c>
      <c r="N6" t="s">
        <v>133</v>
      </c>
      <c r="O6"/>
      <c r="P6" s="69">
        <v>0.0012788194444444444</v>
      </c>
      <c r="Q6"/>
      <c r="R6">
        <v>59</v>
      </c>
      <c r="S6">
        <v>4</v>
      </c>
      <c r="U6" t="s">
        <v>139</v>
      </c>
      <c r="V6"/>
      <c r="W6" s="69">
        <v>0.0013630671296296297</v>
      </c>
      <c r="Y6">
        <v>5</v>
      </c>
      <c r="Z6">
        <v>3</v>
      </c>
      <c r="AA6"/>
      <c r="AB6" t="s">
        <v>134</v>
      </c>
      <c r="AC6"/>
      <c r="AD6" s="69">
        <v>0.0013010069444444445</v>
      </c>
    </row>
    <row r="7" spans="1:30" ht="15.75">
      <c r="A7" s="68">
        <v>6</v>
      </c>
      <c r="B7" s="68">
        <v>146</v>
      </c>
      <c r="D7">
        <v>100</v>
      </c>
      <c r="E7">
        <v>5</v>
      </c>
      <c r="F7"/>
      <c r="G7" t="s">
        <v>135</v>
      </c>
      <c r="H7"/>
      <c r="I7" s="69">
        <v>0.0013357060185185184</v>
      </c>
      <c r="J7" s="71"/>
      <c r="K7">
        <v>5</v>
      </c>
      <c r="L7">
        <v>5</v>
      </c>
      <c r="N7" t="s">
        <v>134</v>
      </c>
      <c r="O7"/>
      <c r="P7" s="69">
        <v>0.001285625</v>
      </c>
      <c r="Q7"/>
      <c r="R7">
        <v>700</v>
      </c>
      <c r="S7">
        <v>5</v>
      </c>
      <c r="U7" t="s">
        <v>141</v>
      </c>
      <c r="V7"/>
      <c r="W7" s="69">
        <v>0.0013737962962962964</v>
      </c>
      <c r="Y7">
        <v>9</v>
      </c>
      <c r="Z7">
        <v>4</v>
      </c>
      <c r="AA7"/>
      <c r="AB7" t="s">
        <v>137</v>
      </c>
      <c r="AC7"/>
      <c r="AD7" s="69">
        <v>0.0013561689814814814</v>
      </c>
    </row>
    <row r="8" spans="1:30" ht="15.75">
      <c r="A8" s="68">
        <v>7</v>
      </c>
      <c r="B8" s="68">
        <v>139</v>
      </c>
      <c r="D8">
        <v>90</v>
      </c>
      <c r="E8">
        <v>6</v>
      </c>
      <c r="F8"/>
      <c r="G8" t="s">
        <v>136</v>
      </c>
      <c r="H8"/>
      <c r="I8" s="69">
        <v>0.0013471990740740742</v>
      </c>
      <c r="J8" s="71"/>
      <c r="K8">
        <v>9</v>
      </c>
      <c r="L8">
        <v>6</v>
      </c>
      <c r="N8" t="s">
        <v>137</v>
      </c>
      <c r="O8"/>
      <c r="P8" s="69">
        <v>0.001345324074074074</v>
      </c>
      <c r="Q8"/>
      <c r="R8">
        <v>9</v>
      </c>
      <c r="S8">
        <v>6</v>
      </c>
      <c r="U8" t="s">
        <v>137</v>
      </c>
      <c r="V8"/>
      <c r="W8" s="69">
        <v>0.0013480787037037038</v>
      </c>
      <c r="Y8">
        <v>190</v>
      </c>
      <c r="Z8">
        <v>5</v>
      </c>
      <c r="AA8"/>
      <c r="AB8" t="s">
        <v>140</v>
      </c>
      <c r="AC8"/>
      <c r="AD8" s="69">
        <v>0.0013480208333333332</v>
      </c>
    </row>
    <row r="9" spans="1:30" ht="15.75">
      <c r="A9" s="68">
        <v>8</v>
      </c>
      <c r="B9" s="68">
        <v>133</v>
      </c>
      <c r="D9">
        <v>9</v>
      </c>
      <c r="E9">
        <v>7</v>
      </c>
      <c r="F9"/>
      <c r="G9" t="s">
        <v>137</v>
      </c>
      <c r="H9"/>
      <c r="I9" s="69">
        <v>0.0013501388888888888</v>
      </c>
      <c r="J9" s="71"/>
      <c r="K9">
        <v>59</v>
      </c>
      <c r="L9">
        <v>7</v>
      </c>
      <c r="N9" t="s">
        <v>139</v>
      </c>
      <c r="O9"/>
      <c r="P9" s="69">
        <v>0.001357060185185185</v>
      </c>
      <c r="Q9"/>
      <c r="R9">
        <v>90</v>
      </c>
      <c r="S9">
        <v>7</v>
      </c>
      <c r="U9" t="s">
        <v>136</v>
      </c>
      <c r="V9"/>
      <c r="W9" s="69">
        <v>0.0013548726851851853</v>
      </c>
      <c r="Y9">
        <v>90</v>
      </c>
      <c r="Z9">
        <v>6</v>
      </c>
      <c r="AA9"/>
      <c r="AB9" t="s">
        <v>136</v>
      </c>
      <c r="AC9"/>
      <c r="AD9" s="69">
        <v>0.0013522916666666666</v>
      </c>
    </row>
    <row r="10" spans="1:30" ht="15.75">
      <c r="A10" s="68">
        <v>9</v>
      </c>
      <c r="B10" s="68">
        <v>127</v>
      </c>
      <c r="D10">
        <v>56</v>
      </c>
      <c r="E10">
        <v>8</v>
      </c>
      <c r="F10"/>
      <c r="G10" t="s">
        <v>138</v>
      </c>
      <c r="H10"/>
      <c r="I10" s="69">
        <v>0.0013524305555555555</v>
      </c>
      <c r="J10" s="71"/>
      <c r="K10">
        <v>190</v>
      </c>
      <c r="L10">
        <v>8</v>
      </c>
      <c r="N10" t="s">
        <v>140</v>
      </c>
      <c r="O10"/>
      <c r="P10" s="69">
        <v>0.0013561921296296297</v>
      </c>
      <c r="Q10"/>
      <c r="R10">
        <v>56</v>
      </c>
      <c r="S10">
        <v>8</v>
      </c>
      <c r="U10" t="s">
        <v>138</v>
      </c>
      <c r="V10"/>
      <c r="W10" s="69">
        <v>0.0013563310185185186</v>
      </c>
      <c r="Y10">
        <v>59</v>
      </c>
      <c r="Z10">
        <v>7</v>
      </c>
      <c r="AA10"/>
      <c r="AB10" t="s">
        <v>139</v>
      </c>
      <c r="AC10"/>
      <c r="AD10" s="69">
        <v>0.0013592708333333332</v>
      </c>
    </row>
    <row r="11" spans="1:30" ht="15.75">
      <c r="A11" s="68">
        <v>10</v>
      </c>
      <c r="B11" s="68">
        <v>122</v>
      </c>
      <c r="D11">
        <v>59</v>
      </c>
      <c r="E11">
        <v>1</v>
      </c>
      <c r="F11"/>
      <c r="G11" t="s">
        <v>139</v>
      </c>
      <c r="H11"/>
      <c r="I11" s="69">
        <v>0.0013632060185185186</v>
      </c>
      <c r="J11" s="71"/>
      <c r="K11">
        <v>90</v>
      </c>
      <c r="L11">
        <v>9</v>
      </c>
      <c r="N11" t="s">
        <v>136</v>
      </c>
      <c r="O11"/>
      <c r="P11" s="69">
        <v>0.0013545833333333335</v>
      </c>
      <c r="Q11"/>
      <c r="R11">
        <v>354</v>
      </c>
      <c r="S11">
        <v>9</v>
      </c>
      <c r="U11" t="s">
        <v>133</v>
      </c>
      <c r="V11"/>
      <c r="W11" s="69">
        <v>0.001284710648148148</v>
      </c>
      <c r="Y11">
        <v>56</v>
      </c>
      <c r="Z11">
        <v>8</v>
      </c>
      <c r="AA11"/>
      <c r="AB11" t="s">
        <v>138</v>
      </c>
      <c r="AC11"/>
      <c r="AD11" s="69">
        <v>0.0013630208333333333</v>
      </c>
    </row>
    <row r="12" spans="1:30" ht="15.75">
      <c r="A12" s="68">
        <v>11</v>
      </c>
      <c r="B12" s="68">
        <v>117</v>
      </c>
      <c r="D12">
        <v>190</v>
      </c>
      <c r="E12">
        <v>9</v>
      </c>
      <c r="F12"/>
      <c r="G12" t="s">
        <v>140</v>
      </c>
      <c r="H12"/>
      <c r="I12" s="69">
        <v>0.0013697569444444445</v>
      </c>
      <c r="J12" s="71"/>
      <c r="K12">
        <v>33</v>
      </c>
      <c r="L12">
        <v>10</v>
      </c>
      <c r="N12" t="s">
        <v>142</v>
      </c>
      <c r="O12"/>
      <c r="P12" s="69">
        <v>0.0013536226851851851</v>
      </c>
      <c r="Q12"/>
      <c r="R12">
        <v>287</v>
      </c>
      <c r="S12">
        <v>10</v>
      </c>
      <c r="U12" t="s">
        <v>143</v>
      </c>
      <c r="V12"/>
      <c r="W12" s="69">
        <v>0.001373125</v>
      </c>
      <c r="Y12">
        <v>100</v>
      </c>
      <c r="Z12">
        <v>9</v>
      </c>
      <c r="AA12"/>
      <c r="AB12" t="s">
        <v>135</v>
      </c>
      <c r="AC12"/>
      <c r="AD12" s="69">
        <v>0.0013561458333333333</v>
      </c>
    </row>
    <row r="13" spans="1:30" ht="15.75">
      <c r="A13" s="68">
        <v>12</v>
      </c>
      <c r="B13" s="68">
        <v>112</v>
      </c>
      <c r="D13">
        <v>700</v>
      </c>
      <c r="E13">
        <v>10</v>
      </c>
      <c r="F13"/>
      <c r="G13" t="s">
        <v>141</v>
      </c>
      <c r="H13"/>
      <c r="I13" s="69">
        <v>0.0013796180555555556</v>
      </c>
      <c r="J13" s="71"/>
      <c r="K13">
        <v>56</v>
      </c>
      <c r="L13">
        <v>11</v>
      </c>
      <c r="N13" t="s">
        <v>138</v>
      </c>
      <c r="O13"/>
      <c r="P13" s="69">
        <v>0.0013497916666666667</v>
      </c>
      <c r="Q13"/>
      <c r="R13">
        <v>5</v>
      </c>
      <c r="S13">
        <v>11</v>
      </c>
      <c r="U13" t="s">
        <v>134</v>
      </c>
      <c r="V13"/>
      <c r="W13" s="69">
        <v>0.0012922569444444446</v>
      </c>
      <c r="Y13">
        <v>700</v>
      </c>
      <c r="Z13">
        <v>10</v>
      </c>
      <c r="AA13"/>
      <c r="AB13" t="s">
        <v>141</v>
      </c>
      <c r="AC13"/>
      <c r="AD13" s="69">
        <v>0.0013587847222222222</v>
      </c>
    </row>
    <row r="14" spans="1:30" ht="15.75">
      <c r="A14" s="68">
        <v>13</v>
      </c>
      <c r="B14" s="68">
        <v>108</v>
      </c>
      <c r="D14">
        <v>33</v>
      </c>
      <c r="E14">
        <v>11</v>
      </c>
      <c r="F14"/>
      <c r="G14" t="s">
        <v>142</v>
      </c>
      <c r="H14"/>
      <c r="I14" s="69">
        <v>0.0013898495370370373</v>
      </c>
      <c r="K14">
        <v>100</v>
      </c>
      <c r="L14">
        <v>12</v>
      </c>
      <c r="N14" t="s">
        <v>135</v>
      </c>
      <c r="O14"/>
      <c r="P14" s="69">
        <v>0.001317800925925926</v>
      </c>
      <c r="Q14"/>
      <c r="R14">
        <v>33</v>
      </c>
      <c r="S14">
        <v>12</v>
      </c>
      <c r="U14" t="s">
        <v>142</v>
      </c>
      <c r="V14"/>
      <c r="W14" s="69">
        <v>0.0013794675925925925</v>
      </c>
      <c r="Y14">
        <v>33</v>
      </c>
      <c r="Z14">
        <v>11</v>
      </c>
      <c r="AA14"/>
      <c r="AB14" t="s">
        <v>142</v>
      </c>
      <c r="AC14"/>
      <c r="AD14" s="69">
        <v>0.0013755787037037037</v>
      </c>
    </row>
    <row r="15" spans="1:30" s="70" customFormat="1" ht="15.75">
      <c r="A15" s="68">
        <v>14</v>
      </c>
      <c r="B15" s="68">
        <v>104</v>
      </c>
      <c r="D15">
        <v>287</v>
      </c>
      <c r="E15">
        <v>12</v>
      </c>
      <c r="F15"/>
      <c r="G15" t="s">
        <v>143</v>
      </c>
      <c r="H15"/>
      <c r="I15" s="69">
        <v>0.0013992361111111109</v>
      </c>
      <c r="K15">
        <v>700</v>
      </c>
      <c r="L15">
        <v>13</v>
      </c>
      <c r="N15" t="s">
        <v>141</v>
      </c>
      <c r="O15"/>
      <c r="P15" s="69">
        <v>0.0013658912037037036</v>
      </c>
      <c r="Q15" s="69"/>
      <c r="R15">
        <v>666</v>
      </c>
      <c r="S15" t="s">
        <v>34</v>
      </c>
      <c r="U15" t="s">
        <v>132</v>
      </c>
      <c r="V15"/>
      <c r="W15" s="69">
        <v>0.0012725578703703703</v>
      </c>
      <c r="Y15">
        <v>287</v>
      </c>
      <c r="Z15">
        <v>12</v>
      </c>
      <c r="AA15"/>
      <c r="AB15" t="s">
        <v>143</v>
      </c>
      <c r="AC15"/>
      <c r="AD15" s="69">
        <v>0.001384699074074074</v>
      </c>
    </row>
    <row r="16" spans="1:30" ht="15.75">
      <c r="A16" s="68">
        <v>15</v>
      </c>
      <c r="B16" s="68">
        <v>100</v>
      </c>
      <c r="D16">
        <v>45</v>
      </c>
      <c r="E16">
        <v>13</v>
      </c>
      <c r="F16"/>
      <c r="G16" t="s">
        <v>144</v>
      </c>
      <c r="H16"/>
      <c r="I16" s="79"/>
      <c r="J16" s="71"/>
      <c r="K16">
        <v>287</v>
      </c>
      <c r="L16">
        <v>14</v>
      </c>
      <c r="N16" t="s">
        <v>143</v>
      </c>
      <c r="O16"/>
      <c r="P16" s="69">
        <v>0.001358113425925926</v>
      </c>
      <c r="Q16" s="69"/>
      <c r="R16">
        <v>100</v>
      </c>
      <c r="S16" t="s">
        <v>35</v>
      </c>
      <c r="U16" t="s">
        <v>135</v>
      </c>
      <c r="V16"/>
      <c r="W16" s="69">
        <v>0.001336076388888889</v>
      </c>
      <c r="Y16">
        <v>666</v>
      </c>
      <c r="Z16" t="s">
        <v>23</v>
      </c>
      <c r="AA16" s="70"/>
      <c r="AB16" t="s">
        <v>132</v>
      </c>
      <c r="AC16"/>
      <c r="AD16" t="s">
        <v>98</v>
      </c>
    </row>
    <row r="17" spans="1:29" ht="15.75">
      <c r="A17" s="68">
        <v>16</v>
      </c>
      <c r="B17" s="68">
        <v>96</v>
      </c>
      <c r="J17" s="71"/>
      <c r="K17">
        <v>187</v>
      </c>
      <c r="L17" t="s">
        <v>23</v>
      </c>
      <c r="M17"/>
      <c r="N17" t="s">
        <v>143</v>
      </c>
      <c r="O17"/>
      <c r="P17" s="79"/>
      <c r="Q17" s="69"/>
      <c r="R17">
        <v>187</v>
      </c>
      <c r="S17" t="s">
        <v>23</v>
      </c>
      <c r="T17"/>
      <c r="U17" t="s">
        <v>143</v>
      </c>
      <c r="V17"/>
      <c r="Y17">
        <v>187</v>
      </c>
      <c r="Z17" t="s">
        <v>23</v>
      </c>
      <c r="AA17"/>
      <c r="AB17" t="s">
        <v>143</v>
      </c>
      <c r="AC17"/>
    </row>
    <row r="18" spans="1:29" ht="15.75">
      <c r="A18" s="68">
        <v>17</v>
      </c>
      <c r="B18" s="68">
        <v>92</v>
      </c>
      <c r="J18" s="71"/>
      <c r="M18"/>
      <c r="O18"/>
      <c r="P18" s="79"/>
      <c r="Q18" s="69"/>
      <c r="R18"/>
      <c r="S18"/>
      <c r="T18"/>
      <c r="V18"/>
      <c r="W18" s="79"/>
      <c r="Y18"/>
      <c r="Z18"/>
      <c r="AA18"/>
      <c r="AC18"/>
    </row>
    <row r="19" spans="1:29" ht="15.75">
      <c r="A19" s="68">
        <v>18</v>
      </c>
      <c r="B19" s="68">
        <v>89</v>
      </c>
      <c r="J19" s="71"/>
      <c r="M19"/>
      <c r="O19"/>
      <c r="P19" s="79"/>
      <c r="Q19"/>
      <c r="R19"/>
      <c r="S19"/>
      <c r="T19"/>
      <c r="V19"/>
      <c r="W19" s="79"/>
      <c r="Y19"/>
      <c r="Z19"/>
      <c r="AA19"/>
      <c r="AC19"/>
    </row>
    <row r="20" spans="1:29" ht="15.75">
      <c r="A20" s="68">
        <v>19</v>
      </c>
      <c r="B20" s="68">
        <v>86</v>
      </c>
      <c r="H20" s="71"/>
      <c r="J20" s="71"/>
      <c r="M20"/>
      <c r="O20"/>
      <c r="P20" s="79"/>
      <c r="Q20"/>
      <c r="R20"/>
      <c r="S20" s="64"/>
      <c r="T20"/>
      <c r="Y20"/>
      <c r="Z20"/>
      <c r="AA20"/>
      <c r="AC20"/>
    </row>
    <row r="21" spans="1:10" ht="15.75">
      <c r="A21" s="68">
        <v>20</v>
      </c>
      <c r="B21" s="68">
        <v>83</v>
      </c>
      <c r="H21" s="71"/>
      <c r="J21" s="71"/>
    </row>
    <row r="22" spans="1:10" ht="15.75">
      <c r="A22" s="68">
        <v>21</v>
      </c>
      <c r="B22" s="68">
        <v>80</v>
      </c>
      <c r="H22" s="71"/>
      <c r="J22" s="71"/>
    </row>
    <row r="23" spans="1:10" ht="15.75">
      <c r="A23" s="68">
        <v>22</v>
      </c>
      <c r="B23" s="68">
        <v>77</v>
      </c>
      <c r="H23" s="70"/>
      <c r="J23" s="71"/>
    </row>
    <row r="24" spans="1:10" ht="15.75">
      <c r="A24" s="68">
        <v>23</v>
      </c>
      <c r="B24" s="68">
        <v>74</v>
      </c>
      <c r="J24" s="71"/>
    </row>
    <row r="25" spans="1:10" ht="15.75">
      <c r="A25" s="68">
        <v>24</v>
      </c>
      <c r="B25" s="68">
        <v>71</v>
      </c>
      <c r="J25" s="71"/>
    </row>
    <row r="26" spans="1:10" ht="15.75">
      <c r="A26" s="68">
        <v>25</v>
      </c>
      <c r="B26" s="68">
        <v>68</v>
      </c>
      <c r="J26" s="71"/>
    </row>
    <row r="27" spans="1:10" ht="15.75">
      <c r="A27" s="68">
        <v>26</v>
      </c>
      <c r="B27" s="68">
        <v>66</v>
      </c>
      <c r="F27" s="70"/>
      <c r="J27" s="71"/>
    </row>
    <row r="28" spans="1:10" ht="15.75">
      <c r="A28" s="68">
        <v>27</v>
      </c>
      <c r="B28" s="68">
        <v>64</v>
      </c>
      <c r="J28" s="71"/>
    </row>
    <row r="29" spans="1:10" ht="15.75">
      <c r="A29" s="68">
        <v>28</v>
      </c>
      <c r="B29" s="68">
        <v>62</v>
      </c>
      <c r="J29" s="71"/>
    </row>
    <row r="30" spans="1:29" s="70" customFormat="1" ht="15.75">
      <c r="A30" s="68">
        <v>29</v>
      </c>
      <c r="B30" s="68">
        <v>60</v>
      </c>
      <c r="D30" s="1"/>
      <c r="E30" s="1"/>
      <c r="F30" s="1"/>
      <c r="G30" s="1"/>
      <c r="H30" s="71"/>
      <c r="I30" s="1"/>
      <c r="J30" s="72"/>
      <c r="K30"/>
      <c r="L30"/>
      <c r="M30" s="1"/>
      <c r="N30"/>
      <c r="O30" s="1"/>
      <c r="P30"/>
      <c r="R30" s="1"/>
      <c r="S30" s="1"/>
      <c r="T30" s="1"/>
      <c r="U30"/>
      <c r="V30" s="1"/>
      <c r="W30"/>
      <c r="Y30" s="1"/>
      <c r="Z30" s="1"/>
      <c r="AA30" s="1"/>
      <c r="AB30"/>
      <c r="AC30" s="1"/>
    </row>
    <row r="31" spans="1:8" ht="15.75">
      <c r="A31" s="68">
        <v>30</v>
      </c>
      <c r="B31" s="68">
        <v>58</v>
      </c>
      <c r="H31" s="71"/>
    </row>
    <row r="32" spans="1:10" ht="15.75">
      <c r="A32" s="68">
        <v>31</v>
      </c>
      <c r="B32" s="68">
        <v>56</v>
      </c>
      <c r="H32" s="71"/>
      <c r="J32" s="71"/>
    </row>
    <row r="33" spans="1:10" ht="15.75">
      <c r="A33" s="68">
        <v>32</v>
      </c>
      <c r="B33" s="68">
        <v>54</v>
      </c>
      <c r="H33" s="71"/>
      <c r="J33" s="71"/>
    </row>
    <row r="34" spans="1:10" ht="15.75">
      <c r="A34" s="68">
        <v>33</v>
      </c>
      <c r="B34" s="68">
        <v>52</v>
      </c>
      <c r="J34" s="71"/>
    </row>
    <row r="35" spans="1:10" ht="15.75">
      <c r="A35" s="68">
        <v>34</v>
      </c>
      <c r="B35" s="68">
        <v>50</v>
      </c>
      <c r="J35" s="71"/>
    </row>
    <row r="36" spans="1:10" ht="15.75">
      <c r="A36" s="68">
        <v>35</v>
      </c>
      <c r="B36" s="68">
        <v>48</v>
      </c>
      <c r="J36" s="71"/>
    </row>
    <row r="37" spans="1:10" ht="15.75">
      <c r="A37" s="68">
        <v>36</v>
      </c>
      <c r="B37" s="68">
        <v>46</v>
      </c>
      <c r="J37" s="71"/>
    </row>
    <row r="38" spans="1:10" ht="15.75">
      <c r="A38" s="68">
        <v>37</v>
      </c>
      <c r="B38" s="68">
        <v>44</v>
      </c>
      <c r="J38" s="71"/>
    </row>
    <row r="39" spans="1:10" ht="15.75">
      <c r="A39" s="68">
        <v>38</v>
      </c>
      <c r="B39" s="68">
        <v>42</v>
      </c>
      <c r="J39" s="71"/>
    </row>
    <row r="40" spans="1:10" ht="15.75">
      <c r="A40" s="68">
        <v>39</v>
      </c>
      <c r="B40" s="68">
        <v>40</v>
      </c>
      <c r="J40" s="71"/>
    </row>
    <row r="41" spans="1:10" ht="15.75">
      <c r="A41" s="68">
        <v>40</v>
      </c>
      <c r="B41" s="68">
        <v>38</v>
      </c>
      <c r="J41" s="71"/>
    </row>
    <row r="42" spans="1:10" ht="15.75">
      <c r="A42" s="68">
        <v>41</v>
      </c>
      <c r="B42" s="68">
        <f>+B41-1</f>
        <v>37</v>
      </c>
      <c r="J42" s="71"/>
    </row>
    <row r="43" spans="1:10" ht="15.75">
      <c r="A43" s="68">
        <v>42</v>
      </c>
      <c r="B43" s="68">
        <f aca="true" t="shared" si="0" ref="B43:B72">+B42-1</f>
        <v>36</v>
      </c>
      <c r="J43" s="71"/>
    </row>
    <row r="44" spans="1:10" ht="15.75">
      <c r="A44" s="68">
        <v>43</v>
      </c>
      <c r="B44" s="68">
        <f t="shared" si="0"/>
        <v>35</v>
      </c>
      <c r="J44" s="71"/>
    </row>
    <row r="45" spans="1:2" ht="15.75">
      <c r="A45" s="68">
        <v>44</v>
      </c>
      <c r="B45" s="68">
        <f t="shared" si="0"/>
        <v>34</v>
      </c>
    </row>
    <row r="46" spans="1:2" ht="15.75">
      <c r="A46" s="68">
        <f>+A45+1</f>
        <v>45</v>
      </c>
      <c r="B46" s="68">
        <f t="shared" si="0"/>
        <v>33</v>
      </c>
    </row>
    <row r="47" spans="1:2" ht="15.75">
      <c r="A47" s="68">
        <f aca="true" t="shared" si="1" ref="A47:A72">+A46+1</f>
        <v>46</v>
      </c>
      <c r="B47" s="68">
        <f t="shared" si="0"/>
        <v>32</v>
      </c>
    </row>
    <row r="48" spans="1:2" ht="15.75">
      <c r="A48" s="68">
        <f t="shared" si="1"/>
        <v>47</v>
      </c>
      <c r="B48" s="68">
        <f t="shared" si="0"/>
        <v>31</v>
      </c>
    </row>
    <row r="49" spans="1:2" ht="15.75">
      <c r="A49" s="68">
        <f t="shared" si="1"/>
        <v>48</v>
      </c>
      <c r="B49" s="68">
        <f t="shared" si="0"/>
        <v>30</v>
      </c>
    </row>
    <row r="50" spans="1:2" ht="15.75">
      <c r="A50" s="68">
        <f t="shared" si="1"/>
        <v>49</v>
      </c>
      <c r="B50" s="68">
        <f t="shared" si="0"/>
        <v>29</v>
      </c>
    </row>
    <row r="51" spans="1:2" ht="15.75">
      <c r="A51" s="68">
        <f t="shared" si="1"/>
        <v>50</v>
      </c>
      <c r="B51" s="68">
        <f t="shared" si="0"/>
        <v>28</v>
      </c>
    </row>
    <row r="52" spans="1:2" ht="15.75">
      <c r="A52" s="68">
        <f t="shared" si="1"/>
        <v>51</v>
      </c>
      <c r="B52" s="68">
        <f t="shared" si="0"/>
        <v>27</v>
      </c>
    </row>
    <row r="53" spans="1:2" ht="15.75">
      <c r="A53" s="68">
        <f t="shared" si="1"/>
        <v>52</v>
      </c>
      <c r="B53" s="68">
        <f t="shared" si="0"/>
        <v>26</v>
      </c>
    </row>
    <row r="54" spans="1:2" ht="15.75">
      <c r="A54" s="68">
        <f t="shared" si="1"/>
        <v>53</v>
      </c>
      <c r="B54" s="68">
        <f t="shared" si="0"/>
        <v>25</v>
      </c>
    </row>
    <row r="55" spans="1:2" ht="15.75">
      <c r="A55" s="68">
        <f t="shared" si="1"/>
        <v>54</v>
      </c>
      <c r="B55" s="68">
        <f t="shared" si="0"/>
        <v>24</v>
      </c>
    </row>
    <row r="56" spans="1:2" ht="15.75">
      <c r="A56" s="68">
        <f t="shared" si="1"/>
        <v>55</v>
      </c>
      <c r="B56" s="68">
        <f t="shared" si="0"/>
        <v>23</v>
      </c>
    </row>
    <row r="57" spans="1:2" ht="15.75">
      <c r="A57" s="68">
        <f t="shared" si="1"/>
        <v>56</v>
      </c>
      <c r="B57" s="68">
        <f t="shared" si="0"/>
        <v>22</v>
      </c>
    </row>
    <row r="58" spans="1:2" ht="15.75">
      <c r="A58" s="68">
        <f t="shared" si="1"/>
        <v>57</v>
      </c>
      <c r="B58" s="68">
        <f t="shared" si="0"/>
        <v>21</v>
      </c>
    </row>
    <row r="59" spans="1:2" ht="15.75">
      <c r="A59" s="68">
        <f t="shared" si="1"/>
        <v>58</v>
      </c>
      <c r="B59" s="68">
        <f t="shared" si="0"/>
        <v>20</v>
      </c>
    </row>
    <row r="60" spans="1:2" ht="15.75">
      <c r="A60" s="68">
        <f t="shared" si="1"/>
        <v>59</v>
      </c>
      <c r="B60" s="68">
        <f t="shared" si="0"/>
        <v>19</v>
      </c>
    </row>
    <row r="61" spans="1:2" ht="15.75">
      <c r="A61" s="68">
        <f t="shared" si="1"/>
        <v>60</v>
      </c>
      <c r="B61" s="68">
        <f t="shared" si="0"/>
        <v>18</v>
      </c>
    </row>
    <row r="62" spans="1:2" ht="15.75">
      <c r="A62" s="68">
        <f t="shared" si="1"/>
        <v>61</v>
      </c>
      <c r="B62" s="68">
        <f t="shared" si="0"/>
        <v>17</v>
      </c>
    </row>
    <row r="63" spans="1:2" ht="15.75">
      <c r="A63" s="68">
        <f t="shared" si="1"/>
        <v>62</v>
      </c>
      <c r="B63" s="68">
        <f t="shared" si="0"/>
        <v>16</v>
      </c>
    </row>
    <row r="64" spans="1:2" ht="15.75">
      <c r="A64" s="68">
        <f t="shared" si="1"/>
        <v>63</v>
      </c>
      <c r="B64" s="68">
        <f t="shared" si="0"/>
        <v>15</v>
      </c>
    </row>
    <row r="65" spans="1:2" ht="15.75">
      <c r="A65" s="68">
        <f t="shared" si="1"/>
        <v>64</v>
      </c>
      <c r="B65" s="68">
        <f t="shared" si="0"/>
        <v>14</v>
      </c>
    </row>
    <row r="66" spans="1:2" ht="15.75">
      <c r="A66" s="68">
        <f t="shared" si="1"/>
        <v>65</v>
      </c>
      <c r="B66" s="68">
        <f t="shared" si="0"/>
        <v>13</v>
      </c>
    </row>
    <row r="67" spans="1:2" ht="15.75">
      <c r="A67" s="68">
        <f t="shared" si="1"/>
        <v>66</v>
      </c>
      <c r="B67" s="68">
        <f t="shared" si="0"/>
        <v>12</v>
      </c>
    </row>
    <row r="68" spans="1:2" ht="15.75">
      <c r="A68" s="68">
        <f t="shared" si="1"/>
        <v>67</v>
      </c>
      <c r="B68" s="68">
        <f t="shared" si="0"/>
        <v>11</v>
      </c>
    </row>
    <row r="69" spans="1:2" ht="15.75">
      <c r="A69" s="68">
        <f t="shared" si="1"/>
        <v>68</v>
      </c>
      <c r="B69" s="68">
        <f t="shared" si="0"/>
        <v>10</v>
      </c>
    </row>
    <row r="70" spans="1:2" ht="15.75">
      <c r="A70" s="68">
        <f t="shared" si="1"/>
        <v>69</v>
      </c>
      <c r="B70" s="68">
        <f t="shared" si="0"/>
        <v>9</v>
      </c>
    </row>
    <row r="71" spans="1:2" ht="15.75">
      <c r="A71" s="68">
        <f t="shared" si="1"/>
        <v>70</v>
      </c>
      <c r="B71" s="68">
        <f t="shared" si="0"/>
        <v>8</v>
      </c>
    </row>
    <row r="72" spans="1:2" ht="15.75">
      <c r="A72" s="68">
        <f t="shared" si="1"/>
        <v>71</v>
      </c>
      <c r="B72" s="68">
        <f t="shared" si="0"/>
        <v>7</v>
      </c>
    </row>
    <row r="73" spans="1:2" ht="15.75">
      <c r="A73" s="68" t="s">
        <v>34</v>
      </c>
      <c r="B73" s="73">
        <v>0</v>
      </c>
    </row>
    <row r="74" spans="1:2" ht="15.75">
      <c r="A74" s="73" t="s">
        <v>23</v>
      </c>
      <c r="B74" s="73">
        <v>0</v>
      </c>
    </row>
    <row r="75" spans="1:2" ht="15.75">
      <c r="A75" s="68" t="s">
        <v>35</v>
      </c>
      <c r="B75" s="7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1">
      <selection activeCell="A46" sqref="A46:F58"/>
    </sheetView>
  </sheetViews>
  <sheetFormatPr defaultColWidth="9.140625" defaultRowHeight="12.75"/>
  <cols>
    <col min="1" max="1" width="4.57421875" style="0" customWidth="1"/>
    <col min="3" max="3" width="16.00390625" style="0" customWidth="1"/>
  </cols>
  <sheetData>
    <row r="1" spans="1:7" ht="12.75">
      <c r="A1">
        <v>46</v>
      </c>
      <c r="B1">
        <v>1</v>
      </c>
      <c r="C1" t="s">
        <v>131</v>
      </c>
      <c r="D1" s="69">
        <v>0.0012342476851851852</v>
      </c>
      <c r="G1" s="69"/>
    </row>
    <row r="2" spans="1:9" ht="12.75">
      <c r="A2">
        <v>666</v>
      </c>
      <c r="B2">
        <v>2</v>
      </c>
      <c r="C2" t="s">
        <v>132</v>
      </c>
      <c r="D2" s="69">
        <v>0.0012601851851851851</v>
      </c>
      <c r="I2" s="69"/>
    </row>
    <row r="3" spans="1:9" ht="12.75">
      <c r="A3">
        <v>354</v>
      </c>
      <c r="B3">
        <v>3</v>
      </c>
      <c r="C3" t="s">
        <v>133</v>
      </c>
      <c r="D3" s="69">
        <v>0.0012911574074074073</v>
      </c>
      <c r="I3" s="69"/>
    </row>
    <row r="4" spans="1:9" ht="12.75">
      <c r="A4">
        <v>5</v>
      </c>
      <c r="B4">
        <v>4</v>
      </c>
      <c r="C4" t="s">
        <v>134</v>
      </c>
      <c r="D4" s="69">
        <v>0.0012948495370370373</v>
      </c>
      <c r="I4" s="69"/>
    </row>
    <row r="5" spans="1:9" ht="12.75">
      <c r="A5">
        <v>100</v>
      </c>
      <c r="B5">
        <v>5</v>
      </c>
      <c r="C5" t="s">
        <v>135</v>
      </c>
      <c r="D5" s="69">
        <v>0.0013357060185185184</v>
      </c>
      <c r="I5" s="69"/>
    </row>
    <row r="6" spans="1:9" ht="12.75">
      <c r="A6">
        <v>90</v>
      </c>
      <c r="B6">
        <v>6</v>
      </c>
      <c r="C6" t="s">
        <v>136</v>
      </c>
      <c r="D6" s="69">
        <v>0.0013471990740740742</v>
      </c>
      <c r="I6" s="69"/>
    </row>
    <row r="7" spans="1:9" ht="12.75">
      <c r="A7">
        <v>9</v>
      </c>
      <c r="B7">
        <v>7</v>
      </c>
      <c r="C7" t="s">
        <v>137</v>
      </c>
      <c r="D7" s="69">
        <v>0.0013501388888888888</v>
      </c>
      <c r="I7" s="69"/>
    </row>
    <row r="8" spans="1:9" ht="12.75">
      <c r="A8">
        <v>56</v>
      </c>
      <c r="B8">
        <v>8</v>
      </c>
      <c r="C8" t="s">
        <v>138</v>
      </c>
      <c r="D8" s="69">
        <v>0.0013524305555555555</v>
      </c>
      <c r="I8" s="69"/>
    </row>
    <row r="9" spans="1:12" ht="12.75">
      <c r="A9">
        <v>59</v>
      </c>
      <c r="B9">
        <v>1</v>
      </c>
      <c r="C9" t="s">
        <v>139</v>
      </c>
      <c r="D9" s="69">
        <v>0.0013632060185185186</v>
      </c>
      <c r="I9" s="69"/>
      <c r="L9" s="132"/>
    </row>
    <row r="10" spans="1:9" ht="12.75">
      <c r="A10">
        <v>190</v>
      </c>
      <c r="B10">
        <v>9</v>
      </c>
      <c r="C10" t="s">
        <v>140</v>
      </c>
      <c r="D10" s="69">
        <v>0.0013697569444444445</v>
      </c>
      <c r="I10" s="69"/>
    </row>
    <row r="11" spans="1:9" ht="12.75">
      <c r="A11">
        <v>700</v>
      </c>
      <c r="B11">
        <v>10</v>
      </c>
      <c r="C11" t="s">
        <v>141</v>
      </c>
      <c r="D11" s="69">
        <v>0.0013796180555555556</v>
      </c>
      <c r="I11" s="69"/>
    </row>
    <row r="12" spans="1:9" ht="12.75">
      <c r="A12">
        <v>33</v>
      </c>
      <c r="B12">
        <v>11</v>
      </c>
      <c r="C12" t="s">
        <v>142</v>
      </c>
      <c r="D12" s="69">
        <v>0.0013898495370370373</v>
      </c>
      <c r="I12" s="69"/>
    </row>
    <row r="13" spans="1:9" ht="12.75">
      <c r="A13">
        <v>287</v>
      </c>
      <c r="B13">
        <v>12</v>
      </c>
      <c r="C13" t="s">
        <v>143</v>
      </c>
      <c r="D13" s="69">
        <v>0.0013992361111111109</v>
      </c>
      <c r="I13" s="69"/>
    </row>
    <row r="14" spans="1:4" ht="12.75">
      <c r="A14">
        <v>45</v>
      </c>
      <c r="B14">
        <v>13</v>
      </c>
      <c r="C14" t="s">
        <v>144</v>
      </c>
      <c r="D14" t="s">
        <v>98</v>
      </c>
    </row>
    <row r="16" spans="1:5" ht="12.75">
      <c r="A16">
        <v>666</v>
      </c>
      <c r="B16">
        <v>1</v>
      </c>
      <c r="C16" t="s">
        <v>132</v>
      </c>
      <c r="D16" s="69">
        <v>0.0012431712962962963</v>
      </c>
      <c r="E16">
        <v>111.275</v>
      </c>
    </row>
    <row r="17" spans="1:5" ht="12.75">
      <c r="A17">
        <v>46</v>
      </c>
      <c r="B17">
        <v>2</v>
      </c>
      <c r="C17" t="s">
        <v>131</v>
      </c>
      <c r="D17" s="69">
        <v>0.0012295486111111112</v>
      </c>
      <c r="E17">
        <v>112.507</v>
      </c>
    </row>
    <row r="18" spans="1:5" ht="12.75">
      <c r="A18">
        <v>45</v>
      </c>
      <c r="B18">
        <v>3</v>
      </c>
      <c r="C18" t="s">
        <v>144</v>
      </c>
      <c r="D18" s="69">
        <v>0.001273425925925926</v>
      </c>
      <c r="E18">
        <v>108.631</v>
      </c>
    </row>
    <row r="19" spans="1:5" ht="12.75">
      <c r="A19">
        <v>354</v>
      </c>
      <c r="B19">
        <v>4</v>
      </c>
      <c r="C19" t="s">
        <v>133</v>
      </c>
      <c r="D19" s="69">
        <v>0.0012788194444444444</v>
      </c>
      <c r="E19">
        <v>108.173</v>
      </c>
    </row>
    <row r="20" spans="1:5" ht="12.75">
      <c r="A20">
        <v>5</v>
      </c>
      <c r="B20">
        <v>5</v>
      </c>
      <c r="C20" t="s">
        <v>134</v>
      </c>
      <c r="D20" s="69">
        <v>0.001285625</v>
      </c>
      <c r="E20">
        <v>107.6</v>
      </c>
    </row>
    <row r="21" spans="1:5" ht="12.75">
      <c r="A21">
        <v>9</v>
      </c>
      <c r="B21">
        <v>6</v>
      </c>
      <c r="C21" t="s">
        <v>137</v>
      </c>
      <c r="D21" s="69">
        <v>0.001345324074074074</v>
      </c>
      <c r="E21">
        <v>102.825</v>
      </c>
    </row>
    <row r="22" spans="1:5" ht="12.75">
      <c r="A22">
        <v>59</v>
      </c>
      <c r="B22">
        <v>7</v>
      </c>
      <c r="C22" t="s">
        <v>139</v>
      </c>
      <c r="D22" s="69">
        <v>0.001357060185185185</v>
      </c>
      <c r="E22">
        <v>101.936</v>
      </c>
    </row>
    <row r="23" spans="1:5" ht="12.75">
      <c r="A23">
        <v>190</v>
      </c>
      <c r="B23">
        <v>8</v>
      </c>
      <c r="C23" t="s">
        <v>140</v>
      </c>
      <c r="D23" s="69">
        <v>0.0013561921296296297</v>
      </c>
      <c r="E23">
        <v>102.001</v>
      </c>
    </row>
    <row r="24" spans="1:5" ht="12.75">
      <c r="A24">
        <v>90</v>
      </c>
      <c r="B24">
        <v>9</v>
      </c>
      <c r="C24" t="s">
        <v>136</v>
      </c>
      <c r="D24" s="69">
        <v>0.0013545833333333335</v>
      </c>
      <c r="E24">
        <v>102.122</v>
      </c>
    </row>
    <row r="25" spans="1:5" ht="12.75">
      <c r="A25">
        <v>33</v>
      </c>
      <c r="B25">
        <v>10</v>
      </c>
      <c r="C25" t="s">
        <v>142</v>
      </c>
      <c r="D25" s="69">
        <v>0.0013536226851851851</v>
      </c>
      <c r="E25">
        <v>102.195</v>
      </c>
    </row>
    <row r="26" spans="1:5" ht="12.75">
      <c r="A26">
        <v>56</v>
      </c>
      <c r="B26">
        <v>11</v>
      </c>
      <c r="C26" t="s">
        <v>138</v>
      </c>
      <c r="D26" s="69">
        <v>0.0013497916666666667</v>
      </c>
      <c r="E26">
        <v>102.485</v>
      </c>
    </row>
    <row r="27" spans="1:5" ht="12.75">
      <c r="A27">
        <v>100</v>
      </c>
      <c r="B27">
        <v>12</v>
      </c>
      <c r="C27" t="s">
        <v>135</v>
      </c>
      <c r="D27" s="69">
        <v>0.001317800925925926</v>
      </c>
      <c r="E27">
        <v>104.973</v>
      </c>
    </row>
    <row r="28" spans="1:5" ht="12.75">
      <c r="A28">
        <v>700</v>
      </c>
      <c r="B28">
        <v>13</v>
      </c>
      <c r="C28" t="s">
        <v>141</v>
      </c>
      <c r="D28" s="69">
        <v>0.0013658912037037036</v>
      </c>
      <c r="E28">
        <v>101.277</v>
      </c>
    </row>
    <row r="29" spans="1:5" ht="12.75">
      <c r="A29">
        <v>287</v>
      </c>
      <c r="B29">
        <v>14</v>
      </c>
      <c r="C29" t="s">
        <v>143</v>
      </c>
      <c r="D29" s="69">
        <v>0.001358113425925926</v>
      </c>
      <c r="E29">
        <v>101.857</v>
      </c>
    </row>
    <row r="31" spans="1:4" ht="12.75">
      <c r="A31">
        <v>45</v>
      </c>
      <c r="B31">
        <v>1</v>
      </c>
      <c r="C31" t="s">
        <v>144</v>
      </c>
      <c r="D31" s="69">
        <v>0.001251574074074074</v>
      </c>
    </row>
    <row r="32" spans="1:4" ht="12.75">
      <c r="A32">
        <v>46</v>
      </c>
      <c r="B32">
        <v>2</v>
      </c>
      <c r="C32" t="s">
        <v>131</v>
      </c>
      <c r="D32" s="69">
        <v>0.0012322916666666667</v>
      </c>
    </row>
    <row r="33" spans="1:4" ht="12.75">
      <c r="A33">
        <v>190</v>
      </c>
      <c r="B33">
        <v>3</v>
      </c>
      <c r="C33" t="s">
        <v>140</v>
      </c>
      <c r="D33" s="69">
        <v>0.0013424768518518519</v>
      </c>
    </row>
    <row r="34" spans="1:4" ht="12.75">
      <c r="A34">
        <v>59</v>
      </c>
      <c r="B34">
        <v>4</v>
      </c>
      <c r="C34" t="s">
        <v>139</v>
      </c>
      <c r="D34" s="69">
        <v>0.0013630671296296297</v>
      </c>
    </row>
    <row r="35" spans="1:4" ht="12.75">
      <c r="A35">
        <v>700</v>
      </c>
      <c r="B35">
        <v>5</v>
      </c>
      <c r="C35" t="s">
        <v>141</v>
      </c>
      <c r="D35" s="69">
        <v>0.0013737962962962964</v>
      </c>
    </row>
    <row r="36" spans="1:4" ht="12.75">
      <c r="A36">
        <v>9</v>
      </c>
      <c r="B36">
        <v>6</v>
      </c>
      <c r="C36" t="s">
        <v>137</v>
      </c>
      <c r="D36" s="69">
        <v>0.0013480787037037038</v>
      </c>
    </row>
    <row r="37" spans="1:4" ht="12.75">
      <c r="A37">
        <v>90</v>
      </c>
      <c r="B37">
        <v>7</v>
      </c>
      <c r="C37" t="s">
        <v>136</v>
      </c>
      <c r="D37" s="69">
        <v>0.0013548726851851853</v>
      </c>
    </row>
    <row r="38" spans="1:4" ht="12.75">
      <c r="A38">
        <v>56</v>
      </c>
      <c r="B38">
        <v>8</v>
      </c>
      <c r="C38" t="s">
        <v>138</v>
      </c>
      <c r="D38" s="69">
        <v>0.0013563310185185186</v>
      </c>
    </row>
    <row r="39" spans="1:4" ht="12.75">
      <c r="A39">
        <v>354</v>
      </c>
      <c r="B39">
        <v>9</v>
      </c>
      <c r="C39" t="s">
        <v>133</v>
      </c>
      <c r="D39" s="69">
        <v>0.001284710648148148</v>
      </c>
    </row>
    <row r="40" spans="1:4" ht="12.75">
      <c r="A40">
        <v>287</v>
      </c>
      <c r="B40">
        <v>10</v>
      </c>
      <c r="C40" t="s">
        <v>143</v>
      </c>
      <c r="D40" s="69">
        <v>0.001373125</v>
      </c>
    </row>
    <row r="41" spans="1:4" ht="12.75">
      <c r="A41">
        <v>5</v>
      </c>
      <c r="B41">
        <v>11</v>
      </c>
      <c r="C41" t="s">
        <v>134</v>
      </c>
      <c r="D41" s="69">
        <v>0.0012922569444444446</v>
      </c>
    </row>
    <row r="42" spans="1:4" ht="12.75">
      <c r="A42">
        <v>33</v>
      </c>
      <c r="B42">
        <v>12</v>
      </c>
      <c r="C42" t="s">
        <v>142</v>
      </c>
      <c r="D42" s="69">
        <v>0.0013794675925925925</v>
      </c>
    </row>
    <row r="43" spans="1:4" ht="12.75">
      <c r="A43">
        <v>666</v>
      </c>
      <c r="B43" t="s">
        <v>34</v>
      </c>
      <c r="C43" t="s">
        <v>132</v>
      </c>
      <c r="D43" s="69">
        <v>0.0012725578703703703</v>
      </c>
    </row>
    <row r="44" spans="1:4" ht="12.75">
      <c r="A44">
        <v>100</v>
      </c>
      <c r="B44" t="s">
        <v>35</v>
      </c>
      <c r="C44" t="s">
        <v>135</v>
      </c>
      <c r="D44" s="69">
        <v>0.001336076388888889</v>
      </c>
    </row>
    <row r="46" spans="1:6" ht="12.75">
      <c r="A46">
        <v>46</v>
      </c>
      <c r="B46">
        <v>1</v>
      </c>
      <c r="D46" t="s">
        <v>131</v>
      </c>
      <c r="F46" s="69">
        <v>0.0012431018518518518</v>
      </c>
    </row>
    <row r="47" spans="1:6" ht="12.75">
      <c r="A47">
        <v>45</v>
      </c>
      <c r="B47">
        <v>2</v>
      </c>
      <c r="D47" t="s">
        <v>144</v>
      </c>
      <c r="F47" s="69">
        <v>0.0012632754629629628</v>
      </c>
    </row>
    <row r="48" spans="1:6" ht="12.75">
      <c r="A48">
        <v>354</v>
      </c>
      <c r="B48">
        <v>3</v>
      </c>
      <c r="D48" t="s">
        <v>133</v>
      </c>
      <c r="F48" s="69">
        <v>0.0012983449074074076</v>
      </c>
    </row>
    <row r="49" spans="1:6" ht="12.75">
      <c r="A49">
        <v>5</v>
      </c>
      <c r="B49">
        <v>4</v>
      </c>
      <c r="D49" t="s">
        <v>134</v>
      </c>
      <c r="F49" s="69">
        <v>0.0013010069444444445</v>
      </c>
    </row>
    <row r="50" spans="1:6" ht="12.75">
      <c r="A50">
        <v>9</v>
      </c>
      <c r="B50">
        <v>5</v>
      </c>
      <c r="D50" t="s">
        <v>137</v>
      </c>
      <c r="F50" s="69">
        <v>0.0013561689814814814</v>
      </c>
    </row>
    <row r="51" spans="1:6" ht="12.75">
      <c r="A51">
        <v>190</v>
      </c>
      <c r="B51">
        <v>6</v>
      </c>
      <c r="D51" t="s">
        <v>140</v>
      </c>
      <c r="F51" s="69">
        <v>0.0013480208333333332</v>
      </c>
    </row>
    <row r="52" spans="1:6" ht="12.75">
      <c r="A52">
        <v>90</v>
      </c>
      <c r="B52">
        <v>7</v>
      </c>
      <c r="D52" t="s">
        <v>136</v>
      </c>
      <c r="F52" s="69">
        <v>0.0013522916666666666</v>
      </c>
    </row>
    <row r="53" spans="1:7" ht="12.75">
      <c r="A53">
        <v>59</v>
      </c>
      <c r="B53">
        <v>8</v>
      </c>
      <c r="D53" t="s">
        <v>139</v>
      </c>
      <c r="F53" s="69">
        <v>0.0013592708333333332</v>
      </c>
      <c r="G53" s="132"/>
    </row>
    <row r="54" spans="1:6" ht="12.75">
      <c r="A54">
        <v>56</v>
      </c>
      <c r="B54">
        <v>9</v>
      </c>
      <c r="D54" t="s">
        <v>138</v>
      </c>
      <c r="F54" s="69">
        <v>0.0013630208333333333</v>
      </c>
    </row>
    <row r="55" spans="1:6" ht="12.75">
      <c r="A55">
        <v>100</v>
      </c>
      <c r="B55">
        <v>10</v>
      </c>
      <c r="D55" t="s">
        <v>135</v>
      </c>
      <c r="F55" s="69">
        <v>0.0013561458333333333</v>
      </c>
    </row>
    <row r="56" spans="1:6" ht="12.75">
      <c r="A56">
        <v>700</v>
      </c>
      <c r="B56">
        <v>11</v>
      </c>
      <c r="D56" t="s">
        <v>141</v>
      </c>
      <c r="F56" s="69">
        <v>0.0013587847222222222</v>
      </c>
    </row>
    <row r="57" spans="1:6" ht="12.75">
      <c r="A57">
        <v>33</v>
      </c>
      <c r="B57">
        <v>12</v>
      </c>
      <c r="D57" t="s">
        <v>142</v>
      </c>
      <c r="F57" s="69">
        <v>0.0013755787037037037</v>
      </c>
    </row>
    <row r="58" spans="1:6" ht="12.75">
      <c r="A58">
        <v>287</v>
      </c>
      <c r="B58">
        <v>13</v>
      </c>
      <c r="D58" t="s">
        <v>143</v>
      </c>
      <c r="F58" s="69">
        <v>0.001384699074074074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2" width="9.140625" style="110" customWidth="1"/>
    <col min="3" max="3" width="16.8515625" style="110" customWidth="1"/>
    <col min="4" max="4" width="14.28125" style="110" customWidth="1"/>
    <col min="5" max="7" width="9.140625" style="110" customWidth="1"/>
    <col min="8" max="8" width="12.57421875" style="110" customWidth="1"/>
    <col min="9" max="16384" width="9.140625" style="110" customWidth="1"/>
  </cols>
  <sheetData>
    <row r="1" spans="1:9" ht="15">
      <c r="A1" s="110" t="s">
        <v>33</v>
      </c>
      <c r="B1" s="110" t="s">
        <v>9</v>
      </c>
      <c r="C1" s="110" t="s">
        <v>37</v>
      </c>
      <c r="D1" s="110" t="s">
        <v>61</v>
      </c>
      <c r="E1" s="110" t="s">
        <v>62</v>
      </c>
      <c r="F1" s="110" t="s">
        <v>63</v>
      </c>
      <c r="G1" s="110" t="s">
        <v>67</v>
      </c>
      <c r="H1" s="110" t="s">
        <v>64</v>
      </c>
      <c r="I1" s="110" t="s">
        <v>7</v>
      </c>
    </row>
    <row r="2" spans="1:7" ht="15">
      <c r="A2" s="110">
        <v>11</v>
      </c>
      <c r="B2" s="110">
        <v>700</v>
      </c>
      <c r="C2" s="117" t="s">
        <v>49</v>
      </c>
      <c r="D2" s="111">
        <v>0.0013658912037037036</v>
      </c>
      <c r="E2" s="110" t="s">
        <v>65</v>
      </c>
      <c r="F2" s="111">
        <f>D2-$D$15</f>
        <v>0.00013634259259259242</v>
      </c>
      <c r="G2" s="111">
        <f>F2*7</f>
        <v>0.0009543981481481469</v>
      </c>
    </row>
    <row r="3" spans="1:9" ht="15">
      <c r="A3" s="110">
        <v>12</v>
      </c>
      <c r="B3" s="110">
        <v>287</v>
      </c>
      <c r="C3" s="110" t="s">
        <v>48</v>
      </c>
      <c r="D3" s="111">
        <v>0.001358113425925926</v>
      </c>
      <c r="E3" s="110" t="s">
        <v>66</v>
      </c>
      <c r="F3" s="111">
        <f aca="true" t="shared" si="0" ref="F3:F15">D3-$D$15</f>
        <v>0.00012856481481481486</v>
      </c>
      <c r="G3" s="111">
        <f aca="true" t="shared" si="1" ref="G3:G15">F3*7</f>
        <v>0.000899953703703704</v>
      </c>
      <c r="H3" s="111">
        <f>$G$2-G3</f>
        <v>5.44444444444429E-05</v>
      </c>
      <c r="I3" s="110">
        <v>5</v>
      </c>
    </row>
    <row r="4" spans="1:9" ht="15">
      <c r="A4" s="110">
        <v>14</v>
      </c>
      <c r="B4" s="110">
        <v>59</v>
      </c>
      <c r="C4" s="110" t="s">
        <v>147</v>
      </c>
      <c r="D4" s="111">
        <v>0.001357060185185185</v>
      </c>
      <c r="E4" s="110" t="s">
        <v>66</v>
      </c>
      <c r="F4" s="111">
        <f t="shared" si="0"/>
        <v>0.00012751157407407394</v>
      </c>
      <c r="G4" s="111">
        <f t="shared" si="1"/>
        <v>0.0008925810185185176</v>
      </c>
      <c r="H4" s="111">
        <f>$G$2-G4</f>
        <v>6.181712962962933E-05</v>
      </c>
      <c r="I4" s="110">
        <v>5</v>
      </c>
    </row>
    <row r="5" spans="1:9" ht="15">
      <c r="A5" s="110">
        <v>4</v>
      </c>
      <c r="B5" s="110">
        <v>190</v>
      </c>
      <c r="C5" s="110" t="s">
        <v>129</v>
      </c>
      <c r="D5" s="111">
        <v>0.0013561921296296297</v>
      </c>
      <c r="E5" s="110" t="s">
        <v>66</v>
      </c>
      <c r="F5" s="111">
        <f t="shared" si="0"/>
        <v>0.00012664351851851855</v>
      </c>
      <c r="G5" s="111">
        <f t="shared" si="1"/>
        <v>0.0008865046296296299</v>
      </c>
      <c r="H5" s="111">
        <f>$G$2-G5</f>
        <v>6.789351851851705E-05</v>
      </c>
      <c r="I5" s="110">
        <v>5</v>
      </c>
    </row>
    <row r="6" spans="1:9" ht="15">
      <c r="A6" s="110">
        <v>13</v>
      </c>
      <c r="B6" s="110">
        <v>33</v>
      </c>
      <c r="C6" s="110" t="s">
        <v>146</v>
      </c>
      <c r="D6" s="111">
        <v>0.0013536226851851851</v>
      </c>
      <c r="E6" s="110" t="s">
        <v>66</v>
      </c>
      <c r="F6" s="111">
        <f t="shared" si="0"/>
        <v>0.00012407407407407397</v>
      </c>
      <c r="G6" s="111">
        <f t="shared" si="1"/>
        <v>0.0008685185185185178</v>
      </c>
      <c r="H6" s="111">
        <f aca="true" t="shared" si="2" ref="H6:H15">$G$2-G6</f>
        <v>8.587962962962911E-05</v>
      </c>
      <c r="I6" s="110">
        <v>10</v>
      </c>
    </row>
    <row r="7" spans="1:9" ht="15">
      <c r="A7" s="110">
        <v>8</v>
      </c>
      <c r="B7" s="110">
        <v>56</v>
      </c>
      <c r="C7" s="110" t="s">
        <v>44</v>
      </c>
      <c r="D7" s="111">
        <v>0.0013497916666666667</v>
      </c>
      <c r="E7" s="110" t="s">
        <v>66</v>
      </c>
      <c r="F7" s="111">
        <f t="shared" si="0"/>
        <v>0.00012024305555555551</v>
      </c>
      <c r="G7" s="111">
        <f t="shared" si="1"/>
        <v>0.0008417013888888886</v>
      </c>
      <c r="H7" s="111">
        <f t="shared" si="2"/>
        <v>0.00011269675925925835</v>
      </c>
      <c r="I7" s="110">
        <v>10</v>
      </c>
    </row>
    <row r="8" spans="1:9" ht="15">
      <c r="A8" s="110">
        <v>9</v>
      </c>
      <c r="B8" s="110">
        <v>90</v>
      </c>
      <c r="C8" s="110" t="s">
        <v>128</v>
      </c>
      <c r="D8" s="111">
        <v>0.0013471990740740742</v>
      </c>
      <c r="E8" s="110" t="s">
        <v>66</v>
      </c>
      <c r="F8" s="111">
        <f t="shared" si="0"/>
        <v>0.00011765046296296306</v>
      </c>
      <c r="G8" s="111">
        <f t="shared" si="1"/>
        <v>0.0008235532407407414</v>
      </c>
      <c r="H8" s="111">
        <f t="shared" si="2"/>
        <v>0.00013084490740740548</v>
      </c>
      <c r="I8" s="110">
        <v>10</v>
      </c>
    </row>
    <row r="9" spans="1:9" ht="15">
      <c r="A9" s="110">
        <v>10</v>
      </c>
      <c r="B9" s="110">
        <v>9</v>
      </c>
      <c r="C9" s="110" t="s">
        <v>45</v>
      </c>
      <c r="D9" s="111">
        <v>0.001345324074074074</v>
      </c>
      <c r="E9" s="110" t="s">
        <v>66</v>
      </c>
      <c r="F9" s="111">
        <f t="shared" si="0"/>
        <v>0.00011577546296296292</v>
      </c>
      <c r="G9" s="111">
        <f t="shared" si="1"/>
        <v>0.0008104282407407405</v>
      </c>
      <c r="H9" s="111">
        <f t="shared" si="2"/>
        <v>0.00014396990740740646</v>
      </c>
      <c r="I9" s="110">
        <v>15</v>
      </c>
    </row>
    <row r="10" spans="1:9" ht="15">
      <c r="A10" s="110">
        <v>7</v>
      </c>
      <c r="B10" s="110">
        <v>100</v>
      </c>
      <c r="C10" s="117" t="s">
        <v>50</v>
      </c>
      <c r="D10" s="111">
        <v>0.001317800925925926</v>
      </c>
      <c r="E10" s="110" t="s">
        <v>66</v>
      </c>
      <c r="F10" s="111">
        <f t="shared" si="0"/>
        <v>8.825231481481488E-05</v>
      </c>
      <c r="G10" s="111">
        <f t="shared" si="1"/>
        <v>0.0006177662037037041</v>
      </c>
      <c r="H10" s="111">
        <f t="shared" si="2"/>
        <v>0.0003366319444444428</v>
      </c>
      <c r="I10" s="110">
        <v>30</v>
      </c>
    </row>
    <row r="11" spans="1:9" ht="15">
      <c r="A11" s="110">
        <v>6</v>
      </c>
      <c r="B11" s="110">
        <v>5</v>
      </c>
      <c r="C11" s="110" t="s">
        <v>41</v>
      </c>
      <c r="D11" s="111">
        <v>0.001285625</v>
      </c>
      <c r="E11" s="110" t="s">
        <v>68</v>
      </c>
      <c r="F11" s="111">
        <f t="shared" si="0"/>
        <v>5.607638888888893E-05</v>
      </c>
      <c r="G11" s="111">
        <f t="shared" si="1"/>
        <v>0.0003925347222222225</v>
      </c>
      <c r="H11" s="111">
        <f t="shared" si="2"/>
        <v>0.0005618634259259244</v>
      </c>
      <c r="I11" s="110">
        <v>50</v>
      </c>
    </row>
    <row r="12" spans="1:9" ht="15">
      <c r="A12" s="110">
        <v>5</v>
      </c>
      <c r="B12" s="110">
        <v>354</v>
      </c>
      <c r="C12" s="110" t="s">
        <v>42</v>
      </c>
      <c r="D12" s="111">
        <v>0.0012788194444444444</v>
      </c>
      <c r="E12" s="110" t="s">
        <v>68</v>
      </c>
      <c r="F12" s="111">
        <f t="shared" si="0"/>
        <v>4.927083333333324E-05</v>
      </c>
      <c r="G12" s="111">
        <f t="shared" si="1"/>
        <v>0.0003448958333333327</v>
      </c>
      <c r="H12" s="111">
        <f t="shared" si="2"/>
        <v>0.0006095023148148142</v>
      </c>
      <c r="I12" s="110">
        <v>50</v>
      </c>
    </row>
    <row r="13" spans="1:9" ht="15">
      <c r="A13" s="110">
        <v>3</v>
      </c>
      <c r="B13" s="110">
        <v>45</v>
      </c>
      <c r="C13" s="110" t="s">
        <v>43</v>
      </c>
      <c r="D13" s="111">
        <v>0.001273425925925926</v>
      </c>
      <c r="E13" s="110" t="s">
        <v>66</v>
      </c>
      <c r="F13" s="111">
        <f t="shared" si="0"/>
        <v>4.3877314814814734E-05</v>
      </c>
      <c r="G13" s="111">
        <f t="shared" si="1"/>
        <v>0.00030714120370370314</v>
      </c>
      <c r="H13" s="111">
        <f t="shared" si="2"/>
        <v>0.0006472569444444438</v>
      </c>
      <c r="I13" s="110">
        <v>55</v>
      </c>
    </row>
    <row r="14" spans="1:9" ht="15">
      <c r="A14" s="110">
        <v>2</v>
      </c>
      <c r="B14" s="110">
        <v>666</v>
      </c>
      <c r="C14" s="110" t="s">
        <v>39</v>
      </c>
      <c r="D14" s="111">
        <v>0.0012431712962962963</v>
      </c>
      <c r="E14" s="110" t="s">
        <v>66</v>
      </c>
      <c r="F14" s="111">
        <f t="shared" si="0"/>
        <v>1.3622685185185092E-05</v>
      </c>
      <c r="G14" s="111">
        <f t="shared" si="1"/>
        <v>9.535879629629564E-05</v>
      </c>
      <c r="H14" s="111">
        <f t="shared" si="2"/>
        <v>0.0008590393518518513</v>
      </c>
      <c r="I14" s="110">
        <v>75</v>
      </c>
    </row>
    <row r="15" spans="1:9" ht="15">
      <c r="A15" s="110">
        <v>1</v>
      </c>
      <c r="B15" s="110">
        <v>46</v>
      </c>
      <c r="C15" s="110" t="s">
        <v>59</v>
      </c>
      <c r="D15" s="111">
        <v>0.0012295486111111112</v>
      </c>
      <c r="E15" s="110" t="s">
        <v>66</v>
      </c>
      <c r="F15" s="111">
        <f t="shared" si="0"/>
        <v>0</v>
      </c>
      <c r="G15" s="111">
        <f t="shared" si="1"/>
        <v>0</v>
      </c>
      <c r="H15" s="111">
        <f t="shared" si="2"/>
        <v>0.0009543981481481469</v>
      </c>
      <c r="I15" s="110"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7"/>
  <sheetViews>
    <sheetView zoomScale="115" zoomScaleNormal="115" zoomScalePageLayoutView="0" workbookViewId="0" topLeftCell="A1">
      <selection activeCell="B2" sqref="B2"/>
    </sheetView>
  </sheetViews>
  <sheetFormatPr defaultColWidth="9.140625" defaultRowHeight="12.75"/>
  <cols>
    <col min="1" max="2" width="9.140625" style="112" customWidth="1"/>
    <col min="3" max="3" width="9.140625" style="113" customWidth="1"/>
    <col min="4" max="6" width="9.140625" style="112" customWidth="1"/>
    <col min="7" max="7" width="9.140625" style="113" customWidth="1"/>
    <col min="8" max="16384" width="9.140625" style="112" customWidth="1"/>
  </cols>
  <sheetData>
    <row r="1" spans="2:8" ht="26.25" customHeight="1">
      <c r="B1" s="164" t="s">
        <v>78</v>
      </c>
      <c r="C1" s="164"/>
      <c r="D1" s="164"/>
      <c r="E1" s="164"/>
      <c r="F1" s="164"/>
      <c r="G1" s="164"/>
      <c r="H1" s="164"/>
    </row>
    <row r="2" ht="5.25" customHeight="1"/>
    <row r="3" spans="3:7" ht="12.75">
      <c r="C3" s="114">
        <v>2</v>
      </c>
      <c r="E3" s="115" t="s">
        <v>69</v>
      </c>
      <c r="G3" s="114" t="s">
        <v>70</v>
      </c>
    </row>
    <row r="4" spans="2:8" ht="12.75" customHeight="1">
      <c r="B4" s="165">
        <f>Handicap!B3</f>
        <v>287</v>
      </c>
      <c r="C4" s="166"/>
      <c r="D4" s="167"/>
      <c r="F4" s="155">
        <f>Handicap!B2</f>
        <v>700</v>
      </c>
      <c r="G4" s="156"/>
      <c r="H4" s="157"/>
    </row>
    <row r="5" spans="2:8" ht="12.75">
      <c r="B5" s="161" t="str">
        <f>Handicap!C3</f>
        <v>Alexandra Clark</v>
      </c>
      <c r="C5" s="162"/>
      <c r="D5" s="163"/>
      <c r="F5" s="161" t="str">
        <f>Handicap!C2</f>
        <v>Michael Kennedy</v>
      </c>
      <c r="G5" s="162"/>
      <c r="H5" s="163"/>
    </row>
    <row r="6" spans="2:8" ht="5.25" customHeight="1">
      <c r="B6" s="116"/>
      <c r="C6" s="116"/>
      <c r="D6" s="116"/>
      <c r="F6" s="116"/>
      <c r="G6" s="116"/>
      <c r="H6" s="116"/>
    </row>
    <row r="7" spans="3:7" ht="12.75">
      <c r="C7" s="114">
        <v>4</v>
      </c>
      <c r="E7" s="115" t="s">
        <v>71</v>
      </c>
      <c r="G7" s="114">
        <v>3</v>
      </c>
    </row>
    <row r="8" spans="2:8" ht="12.75" customHeight="1">
      <c r="B8" s="155"/>
      <c r="C8" s="156"/>
      <c r="D8" s="157"/>
      <c r="F8" s="155">
        <f>Handicap!B4</f>
        <v>59</v>
      </c>
      <c r="G8" s="156"/>
      <c r="H8" s="157"/>
    </row>
    <row r="9" spans="2:8" ht="12.75">
      <c r="B9" s="161"/>
      <c r="C9" s="162"/>
      <c r="D9" s="163"/>
      <c r="F9" s="161" t="str">
        <f>Handicap!C4</f>
        <v>Chris Sprag</v>
      </c>
      <c r="G9" s="162"/>
      <c r="H9" s="163"/>
    </row>
    <row r="10" spans="2:8" ht="9" customHeight="1">
      <c r="B10" s="116"/>
      <c r="C10" s="116"/>
      <c r="D10" s="116"/>
      <c r="F10" s="116"/>
      <c r="G10" s="116"/>
      <c r="H10" s="116"/>
    </row>
    <row r="11" spans="3:7" ht="12.75">
      <c r="C11" s="114">
        <v>6</v>
      </c>
      <c r="E11" s="115" t="s">
        <v>72</v>
      </c>
      <c r="G11" s="114">
        <v>5</v>
      </c>
    </row>
    <row r="12" spans="2:8" ht="12.75" customHeight="1">
      <c r="B12" s="155">
        <f>Handicap!B6</f>
        <v>33</v>
      </c>
      <c r="C12" s="156"/>
      <c r="D12" s="157"/>
      <c r="F12" s="155">
        <f>Handicap!B5</f>
        <v>190</v>
      </c>
      <c r="G12" s="156"/>
      <c r="H12" s="157"/>
    </row>
    <row r="13" spans="2:8" ht="12.75">
      <c r="B13" s="152" t="str">
        <f>Handicap!C6</f>
        <v>Jo. Johnson</v>
      </c>
      <c r="C13" s="153"/>
      <c r="D13" s="154"/>
      <c r="F13" s="152" t="str">
        <f>Handicap!C5</f>
        <v>Craig Coates</v>
      </c>
      <c r="G13" s="153"/>
      <c r="H13" s="154"/>
    </row>
    <row r="14" spans="2:8" ht="7.5" customHeight="1">
      <c r="B14" s="116"/>
      <c r="C14" s="116"/>
      <c r="D14" s="116"/>
      <c r="F14" s="116"/>
      <c r="G14" s="116"/>
      <c r="H14" s="116"/>
    </row>
    <row r="15" spans="3:7" ht="12.75">
      <c r="C15" s="114">
        <v>8</v>
      </c>
      <c r="E15" s="115"/>
      <c r="G15" s="114">
        <v>7</v>
      </c>
    </row>
    <row r="16" spans="2:8" ht="12.75" customHeight="1">
      <c r="B16" s="158"/>
      <c r="C16" s="159"/>
      <c r="D16" s="160"/>
      <c r="F16" s="155">
        <f>Handicap!B7</f>
        <v>56</v>
      </c>
      <c r="G16" s="156"/>
      <c r="H16" s="157"/>
    </row>
    <row r="17" spans="2:8" ht="12.75" customHeight="1">
      <c r="B17" s="152"/>
      <c r="C17" s="153"/>
      <c r="D17" s="154"/>
      <c r="F17" s="152" t="str">
        <f>Handicap!C7</f>
        <v>David O'Connor</v>
      </c>
      <c r="G17" s="153"/>
      <c r="H17" s="154"/>
    </row>
    <row r="18" spans="2:8" ht="9.75" customHeight="1">
      <c r="B18" s="116"/>
      <c r="C18" s="116"/>
      <c r="D18" s="116"/>
      <c r="F18" s="116"/>
      <c r="G18" s="116"/>
      <c r="H18" s="116"/>
    </row>
    <row r="19" spans="3:7" ht="12.75">
      <c r="C19" s="114">
        <v>10</v>
      </c>
      <c r="E19" s="115" t="s">
        <v>73</v>
      </c>
      <c r="G19" s="114">
        <v>9</v>
      </c>
    </row>
    <row r="20" spans="2:8" ht="12.75" customHeight="1">
      <c r="B20" s="158"/>
      <c r="C20" s="159"/>
      <c r="D20" s="160"/>
      <c r="F20" s="155">
        <f>Handicap!B8</f>
        <v>90</v>
      </c>
      <c r="G20" s="156"/>
      <c r="H20" s="157"/>
    </row>
    <row r="21" spans="2:8" ht="12.75" customHeight="1">
      <c r="B21" s="152"/>
      <c r="C21" s="153"/>
      <c r="D21" s="154"/>
      <c r="F21" s="152" t="str">
        <f>Handicap!C8</f>
        <v>Trevor Wilson</v>
      </c>
      <c r="G21" s="153"/>
      <c r="H21" s="154"/>
    </row>
    <row r="22" spans="2:8" ht="9" customHeight="1">
      <c r="B22" s="116"/>
      <c r="C22" s="116"/>
      <c r="D22" s="116"/>
      <c r="F22" s="116"/>
      <c r="G22" s="116"/>
      <c r="H22" s="116"/>
    </row>
    <row r="23" spans="3:7" ht="12.75">
      <c r="C23" s="113">
        <v>12</v>
      </c>
      <c r="E23" s="115" t="s">
        <v>74</v>
      </c>
      <c r="G23" s="113">
        <v>11</v>
      </c>
    </row>
    <row r="24" spans="2:8" ht="12.75" customHeight="1">
      <c r="B24" s="155"/>
      <c r="C24" s="156"/>
      <c r="D24" s="157"/>
      <c r="F24" s="155">
        <f>Handicap!B9</f>
        <v>9</v>
      </c>
      <c r="G24" s="156"/>
      <c r="H24" s="157"/>
    </row>
    <row r="25" spans="2:8" ht="12.75" customHeight="1">
      <c r="B25" s="152"/>
      <c r="C25" s="153"/>
      <c r="D25" s="154"/>
      <c r="F25" s="152" t="str">
        <f>Handicap!C9</f>
        <v>Ross Gardiner</v>
      </c>
      <c r="G25" s="153"/>
      <c r="H25" s="154"/>
    </row>
    <row r="26" spans="2:8" ht="8.25" customHeight="1">
      <c r="B26" s="116"/>
      <c r="C26" s="116"/>
      <c r="D26" s="116"/>
      <c r="F26" s="116"/>
      <c r="G26" s="116"/>
      <c r="H26" s="116"/>
    </row>
    <row r="27" spans="3:7" ht="12.75">
      <c r="C27" s="113">
        <v>14</v>
      </c>
      <c r="E27" s="115" t="s">
        <v>75</v>
      </c>
      <c r="G27" s="113">
        <v>13</v>
      </c>
    </row>
    <row r="28" spans="2:8" ht="12.75" customHeight="1">
      <c r="B28" s="155">
        <f>Handicap!B11</f>
        <v>5</v>
      </c>
      <c r="C28" s="156"/>
      <c r="D28" s="157"/>
      <c r="F28" s="155">
        <f>Handicap!B10</f>
        <v>100</v>
      </c>
      <c r="G28" s="156"/>
      <c r="H28" s="157"/>
    </row>
    <row r="29" spans="2:8" ht="12.75">
      <c r="B29" s="152" t="str">
        <f>Handicap!C11</f>
        <v>Mike Ashton</v>
      </c>
      <c r="C29" s="153"/>
      <c r="D29" s="154"/>
      <c r="F29" s="152" t="str">
        <f>Handicap!C10</f>
        <v>Paul Rollinson</v>
      </c>
      <c r="G29" s="153"/>
      <c r="H29" s="154"/>
    </row>
    <row r="30" spans="2:8" ht="7.5" customHeight="1">
      <c r="B30" s="116"/>
      <c r="C30" s="116"/>
      <c r="D30" s="116"/>
      <c r="F30" s="116"/>
      <c r="G30" s="116"/>
      <c r="H30" s="116"/>
    </row>
    <row r="31" spans="3:7" ht="12.75">
      <c r="C31" s="113">
        <v>16</v>
      </c>
      <c r="E31" s="115" t="s">
        <v>76</v>
      </c>
      <c r="G31" s="113">
        <v>15</v>
      </c>
    </row>
    <row r="32" spans="2:8" ht="12.75" customHeight="1">
      <c r="B32" s="155">
        <f>Handicap!B13</f>
        <v>45</v>
      </c>
      <c r="C32" s="156"/>
      <c r="D32" s="157"/>
      <c r="F32" s="155">
        <f>Handicap!B12</f>
        <v>354</v>
      </c>
      <c r="G32" s="156"/>
      <c r="H32" s="157"/>
    </row>
    <row r="33" spans="2:8" ht="12.75" customHeight="1">
      <c r="B33" s="152" t="str">
        <f>Handicap!C13</f>
        <v>Graham Ball</v>
      </c>
      <c r="C33" s="153"/>
      <c r="D33" s="154"/>
      <c r="F33" s="152" t="str">
        <f>Handicap!C12</f>
        <v>Stephen Lawrence</v>
      </c>
      <c r="G33" s="153"/>
      <c r="H33" s="154"/>
    </row>
    <row r="34" spans="2:8" ht="7.5" customHeight="1">
      <c r="B34" s="116"/>
      <c r="C34" s="116"/>
      <c r="D34" s="116"/>
      <c r="F34" s="116"/>
      <c r="G34" s="116"/>
      <c r="H34" s="116"/>
    </row>
    <row r="35" spans="3:7" ht="12.75">
      <c r="C35" s="113">
        <v>18</v>
      </c>
      <c r="E35" s="115" t="s">
        <v>77</v>
      </c>
      <c r="G35" s="113">
        <v>17</v>
      </c>
    </row>
    <row r="36" spans="2:8" ht="12.75" customHeight="1">
      <c r="B36" s="155">
        <f>Handicap!B15</f>
        <v>46</v>
      </c>
      <c r="C36" s="156"/>
      <c r="D36" s="157"/>
      <c r="F36" s="155">
        <f>Handicap!B14</f>
        <v>666</v>
      </c>
      <c r="G36" s="156"/>
      <c r="H36" s="157"/>
    </row>
    <row r="37" spans="2:8" ht="12.75" customHeight="1">
      <c r="B37" s="152" t="str">
        <f>Handicap!C15</f>
        <v>Howard Wood</v>
      </c>
      <c r="C37" s="153"/>
      <c r="D37" s="154"/>
      <c r="F37" s="152" t="str">
        <f>Handicap!C14</f>
        <v>Ashley Blewett</v>
      </c>
      <c r="G37" s="153"/>
      <c r="H37" s="154"/>
    </row>
    <row r="38" ht="4.5" customHeight="1"/>
  </sheetData>
  <sheetProtection/>
  <mergeCells count="37">
    <mergeCell ref="B8:D8"/>
    <mergeCell ref="F8:H8"/>
    <mergeCell ref="B1:H1"/>
    <mergeCell ref="B4:D4"/>
    <mergeCell ref="F4:H4"/>
    <mergeCell ref="B5:D5"/>
    <mergeCell ref="F5:H5"/>
    <mergeCell ref="B9:D9"/>
    <mergeCell ref="F9:H9"/>
    <mergeCell ref="B12:D12"/>
    <mergeCell ref="F12:H12"/>
    <mergeCell ref="B13:D13"/>
    <mergeCell ref="F13:H13"/>
    <mergeCell ref="B16:D16"/>
    <mergeCell ref="F16:H16"/>
    <mergeCell ref="B17:D17"/>
    <mergeCell ref="F17:H17"/>
    <mergeCell ref="B20:D20"/>
    <mergeCell ref="F20:H20"/>
    <mergeCell ref="B21:D21"/>
    <mergeCell ref="F21:H21"/>
    <mergeCell ref="B24:D24"/>
    <mergeCell ref="F24:H24"/>
    <mergeCell ref="B25:D25"/>
    <mergeCell ref="F25:H25"/>
    <mergeCell ref="B28:D28"/>
    <mergeCell ref="F28:H28"/>
    <mergeCell ref="B29:D29"/>
    <mergeCell ref="F29:H29"/>
    <mergeCell ref="B32:D32"/>
    <mergeCell ref="F32:H32"/>
    <mergeCell ref="B33:D33"/>
    <mergeCell ref="F33:H33"/>
    <mergeCell ref="B36:D36"/>
    <mergeCell ref="F36:H36"/>
    <mergeCell ref="B37:D37"/>
    <mergeCell ref="F37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:G15"/>
    </sheetView>
  </sheetViews>
  <sheetFormatPr defaultColWidth="9.140625" defaultRowHeight="12.75"/>
  <cols>
    <col min="1" max="1" width="5.8515625" style="0" customWidth="1"/>
    <col min="2" max="2" width="7.8515625" style="0" customWidth="1"/>
    <col min="3" max="3" width="4.421875" style="0" customWidth="1"/>
    <col min="4" max="4" width="21.421875" style="0" bestFit="1" customWidth="1"/>
    <col min="5" max="5" width="9.00390625" style="0" customWidth="1"/>
    <col min="6" max="6" width="12.00390625" style="0" bestFit="1" customWidth="1"/>
    <col min="7" max="7" width="22.00390625" style="0" bestFit="1" customWidth="1"/>
  </cols>
  <sheetData>
    <row r="1" spans="1:7" ht="12.75">
      <c r="A1" t="s">
        <v>96</v>
      </c>
      <c r="B1" t="s">
        <v>97</v>
      </c>
      <c r="D1" t="s">
        <v>79</v>
      </c>
      <c r="E1" t="s">
        <v>80</v>
      </c>
      <c r="F1" t="s">
        <v>81</v>
      </c>
      <c r="G1" t="s">
        <v>82</v>
      </c>
    </row>
    <row r="2" spans="1:7" ht="12.75">
      <c r="A2">
        <v>46</v>
      </c>
      <c r="B2">
        <v>1</v>
      </c>
      <c r="D2" t="s">
        <v>95</v>
      </c>
      <c r="E2">
        <v>6</v>
      </c>
      <c r="F2" t="s">
        <v>99</v>
      </c>
      <c r="G2" t="s">
        <v>100</v>
      </c>
    </row>
    <row r="3" spans="1:7" ht="12.75">
      <c r="A3">
        <v>666</v>
      </c>
      <c r="B3">
        <v>2</v>
      </c>
      <c r="D3" t="s">
        <v>83</v>
      </c>
      <c r="E3">
        <v>6</v>
      </c>
      <c r="F3" t="s">
        <v>101</v>
      </c>
      <c r="G3" t="s">
        <v>102</v>
      </c>
    </row>
    <row r="4" spans="1:7" ht="12.75">
      <c r="A4">
        <v>45</v>
      </c>
      <c r="B4">
        <v>3</v>
      </c>
      <c r="D4" t="s">
        <v>86</v>
      </c>
      <c r="E4">
        <v>6</v>
      </c>
      <c r="F4" t="s">
        <v>103</v>
      </c>
      <c r="G4" t="s">
        <v>104</v>
      </c>
    </row>
    <row r="5" spans="1:7" ht="12.75">
      <c r="A5">
        <v>318</v>
      </c>
      <c r="B5">
        <v>4</v>
      </c>
      <c r="D5" t="s">
        <v>87</v>
      </c>
      <c r="E5">
        <v>6</v>
      </c>
      <c r="F5" t="s">
        <v>105</v>
      </c>
      <c r="G5" t="s">
        <v>106</v>
      </c>
    </row>
    <row r="6" spans="1:7" ht="12.75">
      <c r="A6">
        <v>354</v>
      </c>
      <c r="B6">
        <v>5</v>
      </c>
      <c r="D6" t="s">
        <v>85</v>
      </c>
      <c r="E6">
        <v>6</v>
      </c>
      <c r="F6" t="s">
        <v>107</v>
      </c>
      <c r="G6" t="s">
        <v>108</v>
      </c>
    </row>
    <row r="7" spans="1:7" ht="12.75">
      <c r="A7">
        <v>5</v>
      </c>
      <c r="B7">
        <v>6</v>
      </c>
      <c r="D7" t="s">
        <v>89</v>
      </c>
      <c r="E7">
        <v>6</v>
      </c>
      <c r="F7" t="s">
        <v>109</v>
      </c>
      <c r="G7" t="s">
        <v>110</v>
      </c>
    </row>
    <row r="8" spans="1:7" ht="12.75">
      <c r="A8">
        <v>100</v>
      </c>
      <c r="B8">
        <v>7</v>
      </c>
      <c r="D8" t="s">
        <v>91</v>
      </c>
      <c r="E8">
        <v>6</v>
      </c>
      <c r="F8" t="s">
        <v>111</v>
      </c>
      <c r="G8" t="s">
        <v>112</v>
      </c>
    </row>
    <row r="9" spans="1:7" ht="12.75">
      <c r="A9">
        <v>52</v>
      </c>
      <c r="B9">
        <v>8</v>
      </c>
      <c r="D9" t="s">
        <v>84</v>
      </c>
      <c r="E9">
        <v>6</v>
      </c>
      <c r="F9" t="s">
        <v>113</v>
      </c>
      <c r="G9" t="s">
        <v>114</v>
      </c>
    </row>
    <row r="10" spans="1:7" ht="12.75">
      <c r="A10">
        <v>11</v>
      </c>
      <c r="B10">
        <v>9</v>
      </c>
      <c r="D10" t="s">
        <v>90</v>
      </c>
      <c r="E10">
        <v>6</v>
      </c>
      <c r="F10" t="s">
        <v>115</v>
      </c>
      <c r="G10" t="s">
        <v>116</v>
      </c>
    </row>
    <row r="11" spans="1:7" ht="12.75">
      <c r="A11">
        <v>700</v>
      </c>
      <c r="B11">
        <v>10</v>
      </c>
      <c r="D11" t="s">
        <v>92</v>
      </c>
      <c r="E11">
        <v>6</v>
      </c>
      <c r="F11" t="s">
        <v>117</v>
      </c>
      <c r="G11" t="s">
        <v>118</v>
      </c>
    </row>
    <row r="12" spans="1:7" ht="12.75">
      <c r="A12">
        <v>56</v>
      </c>
      <c r="B12">
        <v>11</v>
      </c>
      <c r="D12" t="s">
        <v>88</v>
      </c>
      <c r="E12">
        <v>6</v>
      </c>
      <c r="F12" t="s">
        <v>119</v>
      </c>
      <c r="G12" t="s">
        <v>120</v>
      </c>
    </row>
    <row r="13" spans="1:7" ht="12.75">
      <c r="A13">
        <v>287</v>
      </c>
      <c r="B13">
        <v>12</v>
      </c>
      <c r="D13" t="s">
        <v>93</v>
      </c>
      <c r="E13">
        <v>6</v>
      </c>
      <c r="F13" t="s">
        <v>121</v>
      </c>
      <c r="G13" t="s">
        <v>122</v>
      </c>
    </row>
    <row r="14" spans="1:7" ht="12.75">
      <c r="A14">
        <v>187</v>
      </c>
      <c r="B14">
        <v>13</v>
      </c>
      <c r="D14" t="s">
        <v>94</v>
      </c>
      <c r="E14">
        <v>6</v>
      </c>
      <c r="F14" t="s">
        <v>123</v>
      </c>
      <c r="G14" t="s">
        <v>124</v>
      </c>
    </row>
    <row r="21" ht="12.75">
      <c r="B21" s="119"/>
    </row>
    <row r="27" ht="12.75">
      <c r="A27" s="118"/>
    </row>
    <row r="28" ht="12.75">
      <c r="A28" s="118"/>
    </row>
    <row r="29" ht="12.75">
      <c r="A29" s="118"/>
    </row>
    <row r="30" ht="12.75">
      <c r="A30" s="118"/>
    </row>
    <row r="31" ht="12.75">
      <c r="A31" s="118"/>
    </row>
    <row r="32" ht="12.75">
      <c r="A32" s="118"/>
    </row>
    <row r="42" ht="12.75">
      <c r="A42" s="118"/>
    </row>
    <row r="43" ht="12.75">
      <c r="A43" s="118"/>
    </row>
    <row r="44" ht="12.75">
      <c r="A44" s="118"/>
    </row>
    <row r="45" ht="12.75">
      <c r="A45" s="118"/>
    </row>
    <row r="46" ht="12.75">
      <c r="A46" s="118"/>
    </row>
    <row r="47" ht="12.75">
      <c r="A47" s="118"/>
    </row>
    <row r="57" ht="12.75">
      <c r="A57" s="118"/>
    </row>
    <row r="58" ht="12.75">
      <c r="A58" s="118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72" ht="12.75">
      <c r="A72" s="118"/>
    </row>
    <row r="73" ht="12.75">
      <c r="A73" s="118"/>
    </row>
    <row r="74" ht="12.75">
      <c r="A74" s="118"/>
    </row>
    <row r="75" ht="12.75">
      <c r="A75" s="118"/>
    </row>
    <row r="76" ht="12.75">
      <c r="A76" s="118"/>
    </row>
    <row r="77" ht="12.75">
      <c r="A77" s="118"/>
    </row>
    <row r="87" ht="12.75">
      <c r="A87" s="118"/>
    </row>
    <row r="88" ht="12.75">
      <c r="A88" s="118"/>
    </row>
    <row r="89" ht="12.75">
      <c r="A89" s="118"/>
    </row>
    <row r="90" ht="12.75">
      <c r="A90" s="118"/>
    </row>
    <row r="91" ht="12.75">
      <c r="A91" s="118"/>
    </row>
    <row r="92" ht="12.75">
      <c r="A92" s="11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2012-09-23T05:05:39Z</dcterms:created>
  <dcterms:modified xsi:type="dcterms:W3CDTF">2013-03-21T05:02:28Z</dcterms:modified>
  <cp:category/>
  <cp:version/>
  <cp:contentType/>
  <cp:contentStatus/>
</cp:coreProperties>
</file>